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Z:\全社共有\下水道課\下水道課\経営戦略\経営比較分析表\【R8.1ｺﾒﾝﾄ入力】R6決算 16中新川（下水道・法適）\下水道（法適用）\"/>
    </mc:Choice>
  </mc:AlternateContent>
  <xr:revisionPtr revIDLastSave="0" documentId="13_ncr:1_{366DD53D-BF15-4319-BCA6-41A21A318A0D}" xr6:coauthVersionLast="47" xr6:coauthVersionMax="47" xr10:uidLastSave="{00000000-0000-0000-0000-000000000000}"/>
  <workbookProtection workbookAlgorithmName="SHA-512" workbookHashValue="y5CahQD/RgnMP24nXuFPIhZyEcNpktDbUSZ+jj3jTZSPkNkddkMGJj9GH0eQijcJFtnPmcxG2oI3QXsE75VH4w==" workbookSaltValue="82mRwzGrTKUoBewEiyg4w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BB8" i="4" s="1"/>
  <c r="T6" i="5"/>
  <c r="AT8" i="4" s="1"/>
  <c r="S6" i="5"/>
  <c r="AL8" i="4" s="1"/>
  <c r="R6" i="5"/>
  <c r="AD10" i="4" s="1"/>
  <c r="Q6" i="5"/>
  <c r="W10" i="4" s="1"/>
  <c r="P6" i="5"/>
  <c r="P10" i="4" s="1"/>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H85" i="4"/>
  <c r="G85" i="4"/>
  <c r="BB10" i="4"/>
  <c r="AT10" i="4"/>
  <c r="P8" i="4"/>
  <c r="B6" i="4"/>
</calcChain>
</file>

<file path=xl/sharedStrings.xml><?xml version="1.0" encoding="utf-8"?>
<sst xmlns="http://schemas.openxmlformats.org/spreadsheetml/2006/main" count="234" uniqueCount="116">
  <si>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</si>
  <si>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</si>
  <si>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</si>
  <si>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</si>
  <si>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</si>
  <si>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</si>
  <si>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</si>
  <si>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</si>
  <si>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</si>
  <si>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</si>
  <si>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</si>
  <si>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</si>
  <si>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</si>
  <si>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</si>
  <si>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</si>
  <si>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</si>
  <si>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</si>
  <si>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</si>
  <si>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</si>
  <si>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</si>
  <si>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</si>
  <si>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</si>
  <si>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</si>
  <si>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</si>
  <si>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</si>
  <si>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</si>
  <si>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</si>
  <si>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</si>
  <si>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</si>
  <si>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</si>
  <si>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</si>
  <si>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</si>
  <si>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</si>
  <si>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</si>
  <si>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</si>
  <si>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</si>
  <si>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</si>
  <si>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</si>
  <si>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</si>
  <si>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</si>
  <si>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</si>
  <si>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</si>
  <si>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</si>
  <si>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</si>
  <si>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</si>
  <si>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</si>
  <si>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</si>
  <si>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</si>
  <si>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</si>
  <si>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</si>
  <si>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</si>
  <si>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</si>
  <si>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</si>
  <si>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</si>
  <si>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</si>
  <si>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</si>
  <si>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</si>
  <si>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</si>
  <si>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</si>
  <si>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</si>
  <si>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</si>
  <si>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</si>
  <si>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</si>
  <si>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</si>
  <si>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</si>
  <si>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</si>
  <si>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</si>
  <si>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</si>
  <si>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</si>
  <si>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</si>
  <si>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</si>
  <si>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</si>
  <si>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</si>
  <si>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</si>
  <si>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</si>
  <si>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</si>
  <si>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</si>
  <si>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</si>
  <si>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</si>
  <si>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</si>
  <si>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</si>
  <si>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</si>
  <si>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</si>
  <si>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</si>
  <si>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</si>
  <si>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</si>
  <si>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</si>
  <si>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</si>
  <si>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</si>
  <si>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</si>
  <si>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</si>
  <si>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</si>
  <si>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</si>
  <si>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</si>
  <si>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</si>
  <si>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</si>
  <si>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　中新川広域行政事務組合</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</si>
  <si>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</si>
  <si>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</si>
  <si>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</si>
  <si>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</si>
  <si>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</si>
  <si>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</si>
  <si>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</si>
  <si>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</si>
  <si>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</si>
  <si>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</si>
  <si>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</si>
  <si>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</si>
  <si>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</si>
  <si>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</si>
  <si>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</si>
  <si>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</si>
  <si>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経営戦略をＨ２８に策定しており、計画期間５年目のＲ３に改定を行った。Ｈ２８から公営企業会計を適用した。経営状況を議会及び住民に公表し、管理費の経費削減を図った上で、Ｒ１に料金改定を行った。当組合は２町１村の組合であり、構成町村である上市町及び立山町では、特環及び農集の処理場を有しており、人口減による処理水量の減に合わせ、施設の効率的な運用を図るため、各処理区の統廃合を行う必要がある。</t>
    <phoneticPr fontId="4"/>
  </si>
  <si>
    <t>①前年度比３ポイント増の約２７％となったが、類似団体平均値を下回っている。公共の管渠整備がＨ２７に終了したばかりで、法定耐用年数に近い資産は少ない。 ②③管渠については、標準耐用年数が経過するＲ２０（2038年）以降に、事業費を平準化させて老朽化対策を実施する計画である。</t>
    <rPh sb="26" eb="28">
      <t>ヘイキン</t>
    </rPh>
    <rPh sb="28" eb="29">
      <t>アタイ</t>
    </rPh>
    <phoneticPr fontId="4"/>
  </si>
  <si>
    <t>本事業は、Ｈ２８から法適用している。 ①経常収支比率は前年度比２１ポイント減の約１０１％となり、類似団体と比較しても低い値となったが、１００％を上回っており、黒字となっている。 ②純損失が無く、累積欠損金が生じなかった。 ③流動比率は前年度比５９ポイント減の約△８８％と悪化した。特環の汚水を受け入れており、特環の汚水量を含めた処理場建設費の企業債借入れがあることが流動比率の低い原因だと考えられる。償還の原資は公共及び特環の使用料収入により賄っている。 ④企業債残高対事業規模比率は、類似団体と比較すると低めである。管渠及び処理場の整備で地方債現在高が増え続けてきたため、料金収入が追い付くよう努力する必要がある。 ⑤経費回収率は１００％で類似団体と比較すると高く、料金収入で管理費等を賄えており、今後も水洗化率を高める努力が必要である。 ⑥汚水処理原価は約１７７円となり、類似団体と比較すると低い。当組合特環及び上市町特環の汚水を処理し、効率化を図っている。 ⑦施設利用率は、Ｈ２９の処理場増設により処理能力が4,000㎥増えたため、低い値である。前年度比１．１ポイント増の約５８％となった。管渠整備については、公共がＨ２７に終了し、特環はＲ３に終了した。今後、数年は施設利用率は増加する見込みである。 ⑧水洗化率は前年度比０．３ポイント増の約９２％となった。公共の管渠整備がH27に終了したが、水洗化人口が増えている。</t>
    <rPh sb="37" eb="38">
      <t>ゲン</t>
    </rPh>
    <rPh sb="58" eb="59">
      <t>ヒク</t>
    </rPh>
    <rPh sb="72" eb="74">
      <t>ウワマワ</t>
    </rPh>
    <rPh sb="79" eb="81">
      <t>クロジ</t>
    </rPh>
    <rPh sb="127" eb="128">
      <t>ゲン</t>
    </rPh>
    <rPh sb="135" eb="137">
      <t>アッカ</t>
    </rPh>
    <rPh sb="479" eb="480">
      <t>ヒ</t>
    </rPh>
    <rPh sb="487" eb="488">
      <t>ゾウ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</si>
</sst>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B1-422A-BFFA-1D1D9059954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0.32</c:v>
                </c:pt>
                <c:pt idx="1">
                  <c:v>0.1</c:v>
                </c:pt>
                <c:pt idx="2">
                  <c:v>0.09</c:v>
                </c:pt>
                <c:pt idx="3">
                  <c:v>0.1</c:v>
                </c:pt>
                <c:pt idx="4">
                  <c:v>7.0000000000000007E-2</c:v>
                </c:pt>
              </c:numCache>
            </c:numRef>
          </c:val>
          <c:smooth val="0"/>
          <c:extLst>
            <c:ext xmlns:c16="http://schemas.microsoft.com/office/drawing/2014/chart" uri="{C3380CC4-5D6E-409C-BE32-E72D297353CC}">
              <c16:uniqueId val="{00000001-D3B1-422A-BFFA-1D1D9059954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57.43</c:v>
                </c:pt>
                <c:pt idx="1">
                  <c:v>56.94</c:v>
                </c:pt>
                <c:pt idx="2">
                  <c:v>57.11</c:v>
                </c:pt>
                <c:pt idx="3">
                  <c:v>57.33</c:v>
                </c:pt>
                <c:pt idx="4">
                  <c:v>58.47</c:v>
                </c:pt>
              </c:numCache>
            </c:numRef>
          </c:val>
          <c:extLst>
            <c:ext xmlns:c16="http://schemas.microsoft.com/office/drawing/2014/chart" uri="{C3380CC4-5D6E-409C-BE32-E72D297353CC}">
              <c16:uniqueId val="{00000000-DDEF-4FCD-8994-9A44D01380E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49.47</c:v>
                </c:pt>
                <c:pt idx="1">
                  <c:v>48.19</c:v>
                </c:pt>
                <c:pt idx="2">
                  <c:v>47.32</c:v>
                </c:pt>
                <c:pt idx="3">
                  <c:v>48.03</c:v>
                </c:pt>
                <c:pt idx="4">
                  <c:v>53.26</c:v>
                </c:pt>
              </c:numCache>
            </c:numRef>
          </c:val>
          <c:smooth val="0"/>
          <c:extLst>
            <c:ext xmlns:c16="http://schemas.microsoft.com/office/drawing/2014/chart" uri="{C3380CC4-5D6E-409C-BE32-E72D297353CC}">
              <c16:uniqueId val="{00000001-DDEF-4FCD-8994-9A44D01380E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90.82</c:v>
                </c:pt>
                <c:pt idx="1">
                  <c:v>91.23</c:v>
                </c:pt>
                <c:pt idx="2">
                  <c:v>91.55</c:v>
                </c:pt>
                <c:pt idx="3">
                  <c:v>91.83</c:v>
                </c:pt>
                <c:pt idx="4">
                  <c:v>92.12</c:v>
                </c:pt>
              </c:numCache>
            </c:numRef>
          </c:val>
          <c:extLst>
            <c:ext xmlns:c16="http://schemas.microsoft.com/office/drawing/2014/chart" uri="{C3380CC4-5D6E-409C-BE32-E72D297353CC}">
              <c16:uniqueId val="{00000000-AB54-496A-8CD3-AB6CBCAB14B5}"/>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82.06</c:v>
                </c:pt>
                <c:pt idx="1">
                  <c:v>82.26</c:v>
                </c:pt>
                <c:pt idx="2">
                  <c:v>81.33</c:v>
                </c:pt>
                <c:pt idx="3">
                  <c:v>80.95</c:v>
                </c:pt>
                <c:pt idx="4">
                  <c:v>91.12</c:v>
                </c:pt>
              </c:numCache>
            </c:numRef>
          </c:val>
          <c:smooth val="0"/>
          <c:extLst>
            <c:ext xmlns:c16="http://schemas.microsoft.com/office/drawing/2014/chart" uri="{C3380CC4-5D6E-409C-BE32-E72D297353CC}">
              <c16:uniqueId val="{00000001-AB54-496A-8CD3-AB6CBCAB14B5}"/>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121.45</c:v>
                </c:pt>
                <c:pt idx="1">
                  <c:v>123.1</c:v>
                </c:pt>
                <c:pt idx="2">
                  <c:v>120.65</c:v>
                </c:pt>
                <c:pt idx="3">
                  <c:v>122.73</c:v>
                </c:pt>
                <c:pt idx="4">
                  <c:v>101.34</c:v>
                </c:pt>
              </c:numCache>
            </c:numRef>
          </c:val>
          <c:extLst>
            <c:ext xmlns:c16="http://schemas.microsoft.com/office/drawing/2014/chart" uri="{C3380CC4-5D6E-409C-BE32-E72D297353CC}">
              <c16:uniqueId val="{00000000-D0D1-4929-A086-8B6055EB912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107.81</c:v>
                </c:pt>
                <c:pt idx="1">
                  <c:v>107.54</c:v>
                </c:pt>
                <c:pt idx="2">
                  <c:v>107.19</c:v>
                </c:pt>
                <c:pt idx="3">
                  <c:v>107.04</c:v>
                </c:pt>
                <c:pt idx="4">
                  <c:v>104.65</c:v>
                </c:pt>
              </c:numCache>
            </c:numRef>
          </c:val>
          <c:smooth val="0"/>
          <c:extLst>
            <c:ext xmlns:c16="http://schemas.microsoft.com/office/drawing/2014/chart" uri="{C3380CC4-5D6E-409C-BE32-E72D297353CC}">
              <c16:uniqueId val="{00000001-D0D1-4929-A086-8B6055EB912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15.51</c:v>
                </c:pt>
                <c:pt idx="1">
                  <c:v>18.28</c:v>
                </c:pt>
                <c:pt idx="2">
                  <c:v>21.23</c:v>
                </c:pt>
                <c:pt idx="3">
                  <c:v>24.12</c:v>
                </c:pt>
                <c:pt idx="4">
                  <c:v>27</c:v>
                </c:pt>
              </c:numCache>
            </c:numRef>
          </c:val>
          <c:extLst>
            <c:ext xmlns:c16="http://schemas.microsoft.com/office/drawing/2014/chart" uri="{C3380CC4-5D6E-409C-BE32-E72D297353CC}">
              <c16:uniqueId val="{00000000-7154-4E96-A95A-7840E3B1F38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19.93</c:v>
                </c:pt>
                <c:pt idx="1">
                  <c:v>21.94</c:v>
                </c:pt>
                <c:pt idx="2">
                  <c:v>22.89</c:v>
                </c:pt>
                <c:pt idx="3">
                  <c:v>23.37</c:v>
                </c:pt>
                <c:pt idx="4">
                  <c:v>33.11</c:v>
                </c:pt>
              </c:numCache>
            </c:numRef>
          </c:val>
          <c:smooth val="0"/>
          <c:extLst>
            <c:ext xmlns:c16="http://schemas.microsoft.com/office/drawing/2014/chart" uri="{C3380CC4-5D6E-409C-BE32-E72D297353CC}">
              <c16:uniqueId val="{00000001-7154-4E96-A95A-7840E3B1F38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ADA-497D-80A4-7A4607CF333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0.94</c:v>
                </c:pt>
              </c:numCache>
            </c:numRef>
          </c:val>
          <c:smooth val="0"/>
          <c:extLst>
            <c:ext xmlns:c16="http://schemas.microsoft.com/office/drawing/2014/chart" uri="{C3380CC4-5D6E-409C-BE32-E72D297353CC}">
              <c16:uniqueId val="{00000001-FADA-497D-80A4-7A4607CF333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5F1-4DC9-A172-EB7F4599A7D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18.2</c:v>
                </c:pt>
                <c:pt idx="1">
                  <c:v>19.059999999999999</c:v>
                </c:pt>
                <c:pt idx="2">
                  <c:v>31.07</c:v>
                </c:pt>
                <c:pt idx="3">
                  <c:v>37.43</c:v>
                </c:pt>
                <c:pt idx="4">
                  <c:v>23.18</c:v>
                </c:pt>
              </c:numCache>
            </c:numRef>
          </c:val>
          <c:smooth val="0"/>
          <c:extLst>
            <c:ext xmlns:c16="http://schemas.microsoft.com/office/drawing/2014/chart" uri="{C3380CC4-5D6E-409C-BE32-E72D297353CC}">
              <c16:uniqueId val="{00000001-35F1-4DC9-A172-EB7F4599A7D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-25.64</c:v>
                </c:pt>
                <c:pt idx="1">
                  <c:v>-31.14</c:v>
                </c:pt>
                <c:pt idx="2">
                  <c:v>-40.67</c:v>
                </c:pt>
                <c:pt idx="3">
                  <c:v>-29.33</c:v>
                </c:pt>
                <c:pt idx="4">
                  <c:v>-87.9</c:v>
                </c:pt>
              </c:numCache>
            </c:numRef>
          </c:val>
          <c:extLst>
            <c:ext xmlns:c16="http://schemas.microsoft.com/office/drawing/2014/chart" uri="{C3380CC4-5D6E-409C-BE32-E72D297353CC}">
              <c16:uniqueId val="{00000000-6A76-4650-978C-80D8524ED73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48.56</c:v>
                </c:pt>
                <c:pt idx="1">
                  <c:v>47.58</c:v>
                </c:pt>
                <c:pt idx="2">
                  <c:v>51.09</c:v>
                </c:pt>
                <c:pt idx="3">
                  <c:v>57.42</c:v>
                </c:pt>
                <c:pt idx="4">
                  <c:v>80.010000000000005</c:v>
                </c:pt>
              </c:numCache>
            </c:numRef>
          </c:val>
          <c:smooth val="0"/>
          <c:extLst>
            <c:ext xmlns:c16="http://schemas.microsoft.com/office/drawing/2014/chart" uri="{C3380CC4-5D6E-409C-BE32-E72D297353CC}">
              <c16:uniqueId val="{00000001-6A76-4650-978C-80D8524ED73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303.89999999999998</c:v>
                </c:pt>
                <c:pt idx="1">
                  <c:v>321.89999999999998</c:v>
                </c:pt>
                <c:pt idx="2">
                  <c:v>356.46</c:v>
                </c:pt>
                <c:pt idx="3">
                  <c:v>303.26</c:v>
                </c:pt>
                <c:pt idx="4">
                  <c:v>354.91</c:v>
                </c:pt>
              </c:numCache>
            </c:numRef>
          </c:val>
          <c:extLst>
            <c:ext xmlns:c16="http://schemas.microsoft.com/office/drawing/2014/chart" uri="{C3380CC4-5D6E-409C-BE32-E72D297353CC}">
              <c16:uniqueId val="{00000000-7B2C-491A-AAF4-81B1A0271DC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1245.0999999999999</c:v>
                </c:pt>
                <c:pt idx="1">
                  <c:v>1108.8</c:v>
                </c:pt>
                <c:pt idx="2">
                  <c:v>1194.56</c:v>
                </c:pt>
                <c:pt idx="3">
                  <c:v>1174.6099999999999</c:v>
                </c:pt>
                <c:pt idx="4">
                  <c:v>706.45</c:v>
                </c:pt>
              </c:numCache>
            </c:numRef>
          </c:val>
          <c:smooth val="0"/>
          <c:extLst>
            <c:ext xmlns:c16="http://schemas.microsoft.com/office/drawing/2014/chart" uri="{C3380CC4-5D6E-409C-BE32-E72D297353CC}">
              <c16:uniqueId val="{00000001-7B2C-491A-AAF4-81B1A0271DC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A8A0-484A-B205-DE89A7CA47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79.77</c:v>
                </c:pt>
                <c:pt idx="1">
                  <c:v>79.63</c:v>
                </c:pt>
                <c:pt idx="2">
                  <c:v>76.78</c:v>
                </c:pt>
                <c:pt idx="3">
                  <c:v>75.41</c:v>
                </c:pt>
                <c:pt idx="4">
                  <c:v>85.67</c:v>
                </c:pt>
              </c:numCache>
            </c:numRef>
          </c:val>
          <c:smooth val="0"/>
          <c:extLst>
            <c:ext xmlns:c16="http://schemas.microsoft.com/office/drawing/2014/chart" uri="{C3380CC4-5D6E-409C-BE32-E72D297353CC}">
              <c16:uniqueId val="{00000001-A8A0-484A-B205-DE89A7CA47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175.77</c:v>
                </c:pt>
                <c:pt idx="1">
                  <c:v>175.54</c:v>
                </c:pt>
                <c:pt idx="2">
                  <c:v>176.57</c:v>
                </c:pt>
                <c:pt idx="3">
                  <c:v>176.52</c:v>
                </c:pt>
                <c:pt idx="4">
                  <c:v>176.47</c:v>
                </c:pt>
              </c:numCache>
            </c:numRef>
          </c:val>
          <c:extLst>
            <c:ext xmlns:c16="http://schemas.microsoft.com/office/drawing/2014/chart" uri="{C3380CC4-5D6E-409C-BE32-E72D297353CC}">
              <c16:uniqueId val="{00000000-8974-4D42-AB19-2BBEBD4C5C3A}"/>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214.56</c:v>
                </c:pt>
                <c:pt idx="1">
                  <c:v>213.66</c:v>
                </c:pt>
                <c:pt idx="2">
                  <c:v>224.31</c:v>
                </c:pt>
                <c:pt idx="3">
                  <c:v>223.48</c:v>
                </c:pt>
                <c:pt idx="4">
                  <c:v>194.78</c:v>
                </c:pt>
              </c:numCache>
            </c:numRef>
          </c:val>
          <c:smooth val="0"/>
          <c:extLst>
            <c:ext xmlns:c16="http://schemas.microsoft.com/office/drawing/2014/chart" uri="{C3380CC4-5D6E-409C-BE32-E72D297353CC}">
              <c16:uniqueId val="{00000001-8974-4D42-AB19-2BBEBD4C5C3A}"/>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BA61" zoomScale="120" zoomScaleNormal="12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富山県　中新川広域行政事務組合</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Cd1</v>
      </c>
      <c r="X8" s="39"/>
      <c r="Y8" s="39"/>
      <c r="Z8" s="39"/>
      <c r="AA8" s="39"/>
      <c r="AB8" s="39"/>
      <c r="AC8" s="39"/>
      <c r="AD8" s="40" t="str">
        <f>データ!$M$6</f>
        <v>非設置</v>
      </c>
      <c r="AE8" s="40"/>
      <c r="AF8" s="40"/>
      <c r="AG8" s="40"/>
      <c r="AH8" s="40"/>
      <c r="AI8" s="40"/>
      <c r="AJ8" s="40"/>
      <c r="AK8" s="3"/>
      <c r="AL8" s="41" t="str">
        <f>データ!S6</f>
        <v>-</v>
      </c>
      <c r="AM8" s="41"/>
      <c r="AN8" s="41"/>
      <c r="AO8" s="41"/>
      <c r="AP8" s="41"/>
      <c r="AQ8" s="41"/>
      <c r="AR8" s="41"/>
      <c r="AS8" s="41"/>
      <c r="AT8" s="34" t="str">
        <f>データ!T6</f>
        <v>-</v>
      </c>
      <c r="AU8" s="34"/>
      <c r="AV8" s="34"/>
      <c r="AW8" s="34"/>
      <c r="AX8" s="34"/>
      <c r="AY8" s="34"/>
      <c r="AZ8" s="34"/>
      <c r="BA8" s="34"/>
      <c r="BB8" s="34" t="str">
        <f>データ!U6</f>
        <v>-</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68.41</v>
      </c>
      <c r="J10" s="34"/>
      <c r="K10" s="34"/>
      <c r="L10" s="34"/>
      <c r="M10" s="34"/>
      <c r="N10" s="34"/>
      <c r="O10" s="34"/>
      <c r="P10" s="34">
        <f>データ!P6</f>
        <v>54.8</v>
      </c>
      <c r="Q10" s="34"/>
      <c r="R10" s="34"/>
      <c r="S10" s="34"/>
      <c r="T10" s="34"/>
      <c r="U10" s="34"/>
      <c r="V10" s="34"/>
      <c r="W10" s="34">
        <f>データ!Q6</f>
        <v>77.930000000000007</v>
      </c>
      <c r="X10" s="34"/>
      <c r="Y10" s="34"/>
      <c r="Z10" s="34"/>
      <c r="AA10" s="34"/>
      <c r="AB10" s="34"/>
      <c r="AC10" s="34"/>
      <c r="AD10" s="41">
        <f>データ!R6</f>
        <v>3740</v>
      </c>
      <c r="AE10" s="41"/>
      <c r="AF10" s="41"/>
      <c r="AG10" s="41"/>
      <c r="AH10" s="41"/>
      <c r="AI10" s="41"/>
      <c r="AJ10" s="41"/>
      <c r="AK10" s="2"/>
      <c r="AL10" s="41">
        <f>データ!V6</f>
        <v>25261</v>
      </c>
      <c r="AM10" s="41"/>
      <c r="AN10" s="41"/>
      <c r="AO10" s="41"/>
      <c r="AP10" s="41"/>
      <c r="AQ10" s="41"/>
      <c r="AR10" s="41"/>
      <c r="AS10" s="41"/>
      <c r="AT10" s="34">
        <f>データ!W6</f>
        <v>10.96</v>
      </c>
      <c r="AU10" s="34"/>
      <c r="AV10" s="34"/>
      <c r="AW10" s="34"/>
      <c r="AX10" s="34"/>
      <c r="AY10" s="34"/>
      <c r="AZ10" s="34"/>
      <c r="BA10" s="34"/>
      <c r="BB10" s="34">
        <f>データ!X6</f>
        <v>2304.84</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114</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BhCF2OYGcxTZcaCJebOc6KTsG7i61xIh3nvTrK2JMNYvqjdTqoXAzoZZyMjFUK3XlmLDd5d8ATbkV+JyL8kPSA==" saltValue="JlH1vIQ/WbQDDtw6tbPQx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169048</v>
      </c>
      <c r="D6" s="19">
        <f t="shared" si="3"/>
        <v>46</v>
      </c>
      <c r="E6" s="19">
        <f t="shared" si="3"/>
        <v>17</v>
      </c>
      <c r="F6" s="19">
        <f t="shared" si="3"/>
        <v>1</v>
      </c>
      <c r="G6" s="19">
        <f t="shared" si="3"/>
        <v>0</v>
      </c>
      <c r="H6" s="19" t="str">
        <f t="shared" si="3"/>
        <v>富山県　中新川広域行政事務組合</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68.41</v>
      </c>
      <c r="P6" s="20">
        <f t="shared" si="3"/>
        <v>54.8</v>
      </c>
      <c r="Q6" s="20">
        <f t="shared" si="3"/>
        <v>77.930000000000007</v>
      </c>
      <c r="R6" s="20">
        <f t="shared" si="3"/>
        <v>3740</v>
      </c>
      <c r="S6" s="20" t="str">
        <f t="shared" si="3"/>
        <v>-</v>
      </c>
      <c r="T6" s="20" t="str">
        <f t="shared" si="3"/>
        <v>-</v>
      </c>
      <c r="U6" s="20" t="str">
        <f t="shared" si="3"/>
        <v>-</v>
      </c>
      <c r="V6" s="20">
        <f t="shared" si="3"/>
        <v>25261</v>
      </c>
      <c r="W6" s="20">
        <f t="shared" si="3"/>
        <v>10.96</v>
      </c>
      <c r="X6" s="20">
        <f t="shared" si="3"/>
        <v>2304.84</v>
      </c>
      <c r="Y6" s="21">
        <f>IF(Y7="",NA(),Y7)</f>
        <v>121.45</v>
      </c>
      <c r="Z6" s="21">
        <f t="shared" ref="Z6:AH6" si="4">IF(Z7="",NA(),Z7)</f>
        <v>123.1</v>
      </c>
      <c r="AA6" s="21">
        <f t="shared" si="4"/>
        <v>120.65</v>
      </c>
      <c r="AB6" s="21">
        <f t="shared" si="4"/>
        <v>122.73</v>
      </c>
      <c r="AC6" s="21">
        <f t="shared" si="4"/>
        <v>101.34</v>
      </c>
      <c r="AD6" s="21">
        <f t="shared" si="4"/>
        <v>107.81</v>
      </c>
      <c r="AE6" s="21">
        <f t="shared" si="4"/>
        <v>107.54</v>
      </c>
      <c r="AF6" s="21">
        <f t="shared" si="4"/>
        <v>107.19</v>
      </c>
      <c r="AG6" s="21">
        <f t="shared" si="4"/>
        <v>107.04</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18.2</v>
      </c>
      <c r="AP6" s="21">
        <f t="shared" si="5"/>
        <v>19.059999999999999</v>
      </c>
      <c r="AQ6" s="21">
        <f t="shared" si="5"/>
        <v>31.07</v>
      </c>
      <c r="AR6" s="21">
        <f t="shared" si="5"/>
        <v>37.43</v>
      </c>
      <c r="AS6" s="21">
        <f t="shared" si="5"/>
        <v>23.18</v>
      </c>
      <c r="AT6" s="20" t="str">
        <f>IF(AT7="","",IF(AT7="-","【-】","【"&amp;SUBSTITUTE(TEXT(AT7,"#,##0.00"),"-","△")&amp;"】"))</f>
        <v>【3.12】</v>
      </c>
      <c r="AU6" s="21">
        <f>IF(AU7="",NA(),AU7)</f>
        <v>-25.64</v>
      </c>
      <c r="AV6" s="21">
        <f t="shared" ref="AV6:BD6" si="6">IF(AV7="",NA(),AV7)</f>
        <v>-31.14</v>
      </c>
      <c r="AW6" s="21">
        <f t="shared" si="6"/>
        <v>-40.67</v>
      </c>
      <c r="AX6" s="21">
        <f t="shared" si="6"/>
        <v>-29.33</v>
      </c>
      <c r="AY6" s="21">
        <f t="shared" si="6"/>
        <v>-87.9</v>
      </c>
      <c r="AZ6" s="21">
        <f t="shared" si="6"/>
        <v>48.56</v>
      </c>
      <c r="BA6" s="21">
        <f t="shared" si="6"/>
        <v>47.58</v>
      </c>
      <c r="BB6" s="21">
        <f t="shared" si="6"/>
        <v>51.09</v>
      </c>
      <c r="BC6" s="21">
        <f t="shared" si="6"/>
        <v>57.42</v>
      </c>
      <c r="BD6" s="21">
        <f t="shared" si="6"/>
        <v>80.010000000000005</v>
      </c>
      <c r="BE6" s="20" t="str">
        <f>IF(BE7="","",IF(BE7="-","【-】","【"&amp;SUBSTITUTE(TEXT(BE7,"#,##0.00"),"-","△")&amp;"】"))</f>
        <v>【82.75】</v>
      </c>
      <c r="BF6" s="21">
        <f>IF(BF7="",NA(),BF7)</f>
        <v>303.89999999999998</v>
      </c>
      <c r="BG6" s="21">
        <f t="shared" ref="BG6:BO6" si="7">IF(BG7="",NA(),BG7)</f>
        <v>321.89999999999998</v>
      </c>
      <c r="BH6" s="21">
        <f t="shared" si="7"/>
        <v>356.46</v>
      </c>
      <c r="BI6" s="21">
        <f t="shared" si="7"/>
        <v>303.26</v>
      </c>
      <c r="BJ6" s="21">
        <f t="shared" si="7"/>
        <v>354.91</v>
      </c>
      <c r="BK6" s="21">
        <f t="shared" si="7"/>
        <v>1245.0999999999999</v>
      </c>
      <c r="BL6" s="21">
        <f t="shared" si="7"/>
        <v>1108.8</v>
      </c>
      <c r="BM6" s="21">
        <f t="shared" si="7"/>
        <v>1194.56</v>
      </c>
      <c r="BN6" s="21">
        <f t="shared" si="7"/>
        <v>1174.6099999999999</v>
      </c>
      <c r="BO6" s="21">
        <f t="shared" si="7"/>
        <v>706.45</v>
      </c>
      <c r="BP6" s="20" t="str">
        <f>IF(BP7="","",IF(BP7="-","【-】","【"&amp;SUBSTITUTE(TEXT(BP7,"#,##0.00"),"-","△")&amp;"】"))</f>
        <v>【602.56】</v>
      </c>
      <c r="BQ6" s="21">
        <f>IF(BQ7="",NA(),BQ7)</f>
        <v>100</v>
      </c>
      <c r="BR6" s="21">
        <f t="shared" ref="BR6:BZ6" si="8">IF(BR7="",NA(),BR7)</f>
        <v>100</v>
      </c>
      <c r="BS6" s="21">
        <f t="shared" si="8"/>
        <v>100</v>
      </c>
      <c r="BT6" s="21">
        <f t="shared" si="8"/>
        <v>100</v>
      </c>
      <c r="BU6" s="21">
        <f t="shared" si="8"/>
        <v>100</v>
      </c>
      <c r="BV6" s="21">
        <f t="shared" si="8"/>
        <v>79.77</v>
      </c>
      <c r="BW6" s="21">
        <f t="shared" si="8"/>
        <v>79.63</v>
      </c>
      <c r="BX6" s="21">
        <f t="shared" si="8"/>
        <v>76.78</v>
      </c>
      <c r="BY6" s="21">
        <f t="shared" si="8"/>
        <v>75.41</v>
      </c>
      <c r="BZ6" s="21">
        <f t="shared" si="8"/>
        <v>85.67</v>
      </c>
      <c r="CA6" s="20" t="str">
        <f>IF(CA7="","",IF(CA7="-","【-】","【"&amp;SUBSTITUTE(TEXT(CA7,"#,##0.00"),"-","△")&amp;"】"))</f>
        <v>【97.94】</v>
      </c>
      <c r="CB6" s="21">
        <f>IF(CB7="",NA(),CB7)</f>
        <v>175.77</v>
      </c>
      <c r="CC6" s="21">
        <f t="shared" ref="CC6:CK6" si="9">IF(CC7="",NA(),CC7)</f>
        <v>175.54</v>
      </c>
      <c r="CD6" s="21">
        <f t="shared" si="9"/>
        <v>176.57</v>
      </c>
      <c r="CE6" s="21">
        <f t="shared" si="9"/>
        <v>176.52</v>
      </c>
      <c r="CF6" s="21">
        <f t="shared" si="9"/>
        <v>176.47</v>
      </c>
      <c r="CG6" s="21">
        <f t="shared" si="9"/>
        <v>214.56</v>
      </c>
      <c r="CH6" s="21">
        <f t="shared" si="9"/>
        <v>213.66</v>
      </c>
      <c r="CI6" s="21">
        <f t="shared" si="9"/>
        <v>224.31</v>
      </c>
      <c r="CJ6" s="21">
        <f t="shared" si="9"/>
        <v>223.48</v>
      </c>
      <c r="CK6" s="21">
        <f t="shared" si="9"/>
        <v>194.78</v>
      </c>
      <c r="CL6" s="20" t="str">
        <f>IF(CL7="","",IF(CL7="-","【-】","【"&amp;SUBSTITUTE(TEXT(CL7,"#,##0.00"),"-","△")&amp;"】"))</f>
        <v>【140.98】</v>
      </c>
      <c r="CM6" s="21">
        <f>IF(CM7="",NA(),CM7)</f>
        <v>57.43</v>
      </c>
      <c r="CN6" s="21">
        <f t="shared" ref="CN6:CV6" si="10">IF(CN7="",NA(),CN7)</f>
        <v>56.94</v>
      </c>
      <c r="CO6" s="21">
        <f t="shared" si="10"/>
        <v>57.11</v>
      </c>
      <c r="CP6" s="21">
        <f t="shared" si="10"/>
        <v>57.33</v>
      </c>
      <c r="CQ6" s="21">
        <f t="shared" si="10"/>
        <v>58.47</v>
      </c>
      <c r="CR6" s="21">
        <f t="shared" si="10"/>
        <v>49.47</v>
      </c>
      <c r="CS6" s="21">
        <f t="shared" si="10"/>
        <v>48.19</v>
      </c>
      <c r="CT6" s="21">
        <f t="shared" si="10"/>
        <v>47.32</v>
      </c>
      <c r="CU6" s="21">
        <f t="shared" si="10"/>
        <v>48.03</v>
      </c>
      <c r="CV6" s="21">
        <f t="shared" si="10"/>
        <v>53.26</v>
      </c>
      <c r="CW6" s="20" t="str">
        <f>IF(CW7="","",IF(CW7="-","【-】","【"&amp;SUBSTITUTE(TEXT(CW7,"#,##0.00"),"-","△")&amp;"】"))</f>
        <v>【60.13】</v>
      </c>
      <c r="CX6" s="21">
        <f>IF(CX7="",NA(),CX7)</f>
        <v>90.82</v>
      </c>
      <c r="CY6" s="21">
        <f t="shared" ref="CY6:DG6" si="11">IF(CY7="",NA(),CY7)</f>
        <v>91.23</v>
      </c>
      <c r="CZ6" s="21">
        <f t="shared" si="11"/>
        <v>91.55</v>
      </c>
      <c r="DA6" s="21">
        <f t="shared" si="11"/>
        <v>91.83</v>
      </c>
      <c r="DB6" s="21">
        <f t="shared" si="11"/>
        <v>92.12</v>
      </c>
      <c r="DC6" s="21">
        <f t="shared" si="11"/>
        <v>82.06</v>
      </c>
      <c r="DD6" s="21">
        <f t="shared" si="11"/>
        <v>82.26</v>
      </c>
      <c r="DE6" s="21">
        <f t="shared" si="11"/>
        <v>81.33</v>
      </c>
      <c r="DF6" s="21">
        <f t="shared" si="11"/>
        <v>80.95</v>
      </c>
      <c r="DG6" s="21">
        <f t="shared" si="11"/>
        <v>91.12</v>
      </c>
      <c r="DH6" s="20" t="str">
        <f>IF(DH7="","",IF(DH7="-","【-】","【"&amp;SUBSTITUTE(TEXT(DH7,"#,##0.00"),"-","△")&amp;"】"))</f>
        <v>【96.00】</v>
      </c>
      <c r="DI6" s="21">
        <f>IF(DI7="",NA(),DI7)</f>
        <v>15.51</v>
      </c>
      <c r="DJ6" s="21">
        <f t="shared" ref="DJ6:DR6" si="12">IF(DJ7="",NA(),DJ7)</f>
        <v>18.28</v>
      </c>
      <c r="DK6" s="21">
        <f t="shared" si="12"/>
        <v>21.23</v>
      </c>
      <c r="DL6" s="21">
        <f t="shared" si="12"/>
        <v>24.12</v>
      </c>
      <c r="DM6" s="21">
        <f t="shared" si="12"/>
        <v>27</v>
      </c>
      <c r="DN6" s="21">
        <f t="shared" si="12"/>
        <v>19.93</v>
      </c>
      <c r="DO6" s="21">
        <f t="shared" si="12"/>
        <v>21.94</v>
      </c>
      <c r="DP6" s="21">
        <f t="shared" si="12"/>
        <v>22.89</v>
      </c>
      <c r="DQ6" s="21">
        <f t="shared" si="12"/>
        <v>23.37</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0.32</v>
      </c>
      <c r="EK6" s="21">
        <f t="shared" si="14"/>
        <v>0.1</v>
      </c>
      <c r="EL6" s="21">
        <f t="shared" si="14"/>
        <v>0.09</v>
      </c>
      <c r="EM6" s="21">
        <f t="shared" si="14"/>
        <v>0.1</v>
      </c>
      <c r="EN6" s="21">
        <f t="shared" si="14"/>
        <v>7.0000000000000007E-2</v>
      </c>
      <c r="EO6" s="20" t="str">
        <f>IF(EO7="","",IF(EO7="-","【-】","【"&amp;SUBSTITUTE(TEXT(EO7,"#,##0.00"),"-","△")&amp;"】"))</f>
        <v>【0.19】</v>
      </c>
    </row>
    <row r="7" spans="1:148" s="22" customFormat="1" x14ac:dyDescent="0.15">
      <c r="A7" s="14"/>
      <c r="B7" s="23">
        <v>2024</v>
      </c>
      <c r="C7" s="23">
        <v>169048</v>
      </c>
      <c r="D7" s="23">
        <v>46</v>
      </c>
      <c r="E7" s="23">
        <v>17</v>
      </c>
      <c r="F7" s="23">
        <v>1</v>
      </c>
      <c r="G7" s="23">
        <v>0</v>
      </c>
      <c r="H7" s="23" t="s">
        <v>96</v>
      </c>
      <c r="I7" s="23" t="s">
        <v>97</v>
      </c>
      <c r="J7" s="23" t="s">
        <v>98</v>
      </c>
      <c r="K7" s="23" t="s">
        <v>99</v>
      </c>
      <c r="L7" s="23" t="s">
        <v>100</v>
      </c>
      <c r="M7" s="23" t="s">
        <v>101</v>
      </c>
      <c r="N7" s="24" t="s">
        <v>102</v>
      </c>
      <c r="O7" s="24">
        <v>68.41</v>
      </c>
      <c r="P7" s="24">
        <v>54.8</v>
      </c>
      <c r="Q7" s="24">
        <v>77.930000000000007</v>
      </c>
      <c r="R7" s="24">
        <v>3740</v>
      </c>
      <c r="S7" s="24" t="s">
        <v>102</v>
      </c>
      <c r="T7" s="24" t="s">
        <v>102</v>
      </c>
      <c r="U7" s="24" t="s">
        <v>102</v>
      </c>
      <c r="V7" s="24">
        <v>25261</v>
      </c>
      <c r="W7" s="24">
        <v>10.96</v>
      </c>
      <c r="X7" s="24">
        <v>2304.84</v>
      </c>
      <c r="Y7" s="24">
        <v>121.45</v>
      </c>
      <c r="Z7" s="24">
        <v>123.1</v>
      </c>
      <c r="AA7" s="24">
        <v>120.65</v>
      </c>
      <c r="AB7" s="24">
        <v>122.73</v>
      </c>
      <c r="AC7" s="24">
        <v>101.34</v>
      </c>
      <c r="AD7" s="24">
        <v>107.81</v>
      </c>
      <c r="AE7" s="24">
        <v>107.54</v>
      </c>
      <c r="AF7" s="24">
        <v>107.19</v>
      </c>
      <c r="AG7" s="24">
        <v>107.04</v>
      </c>
      <c r="AH7" s="24">
        <v>104.65</v>
      </c>
      <c r="AI7" s="24">
        <v>105.36</v>
      </c>
      <c r="AJ7" s="24">
        <v>0</v>
      </c>
      <c r="AK7" s="24">
        <v>0</v>
      </c>
      <c r="AL7" s="24">
        <v>0</v>
      </c>
      <c r="AM7" s="24">
        <v>0</v>
      </c>
      <c r="AN7" s="24">
        <v>0</v>
      </c>
      <c r="AO7" s="24">
        <v>18.2</v>
      </c>
      <c r="AP7" s="24">
        <v>19.059999999999999</v>
      </c>
      <c r="AQ7" s="24">
        <v>31.07</v>
      </c>
      <c r="AR7" s="24">
        <v>37.43</v>
      </c>
      <c r="AS7" s="24">
        <v>23.18</v>
      </c>
      <c r="AT7" s="24">
        <v>3.12</v>
      </c>
      <c r="AU7" s="24">
        <v>-25.64</v>
      </c>
      <c r="AV7" s="24">
        <v>-31.14</v>
      </c>
      <c r="AW7" s="24">
        <v>-40.67</v>
      </c>
      <c r="AX7" s="24">
        <v>-29.33</v>
      </c>
      <c r="AY7" s="24">
        <v>-87.9</v>
      </c>
      <c r="AZ7" s="24">
        <v>48.56</v>
      </c>
      <c r="BA7" s="24">
        <v>47.58</v>
      </c>
      <c r="BB7" s="24">
        <v>51.09</v>
      </c>
      <c r="BC7" s="24">
        <v>57.42</v>
      </c>
      <c r="BD7" s="24">
        <v>80.010000000000005</v>
      </c>
      <c r="BE7" s="24">
        <v>82.75</v>
      </c>
      <c r="BF7" s="24">
        <v>303.89999999999998</v>
      </c>
      <c r="BG7" s="24">
        <v>321.89999999999998</v>
      </c>
      <c r="BH7" s="24">
        <v>356.46</v>
      </c>
      <c r="BI7" s="24">
        <v>303.26</v>
      </c>
      <c r="BJ7" s="24">
        <v>354.91</v>
      </c>
      <c r="BK7" s="24">
        <v>1245.0999999999999</v>
      </c>
      <c r="BL7" s="24">
        <v>1108.8</v>
      </c>
      <c r="BM7" s="24">
        <v>1194.56</v>
      </c>
      <c r="BN7" s="24">
        <v>1174.6099999999999</v>
      </c>
      <c r="BO7" s="24">
        <v>706.45</v>
      </c>
      <c r="BP7" s="24">
        <v>602.55999999999995</v>
      </c>
      <c r="BQ7" s="24">
        <v>100</v>
      </c>
      <c r="BR7" s="24">
        <v>100</v>
      </c>
      <c r="BS7" s="24">
        <v>100</v>
      </c>
      <c r="BT7" s="24">
        <v>100</v>
      </c>
      <c r="BU7" s="24">
        <v>100</v>
      </c>
      <c r="BV7" s="24">
        <v>79.77</v>
      </c>
      <c r="BW7" s="24">
        <v>79.63</v>
      </c>
      <c r="BX7" s="24">
        <v>76.78</v>
      </c>
      <c r="BY7" s="24">
        <v>75.41</v>
      </c>
      <c r="BZ7" s="24">
        <v>85.67</v>
      </c>
      <c r="CA7" s="24">
        <v>97.94</v>
      </c>
      <c r="CB7" s="24">
        <v>175.77</v>
      </c>
      <c r="CC7" s="24">
        <v>175.54</v>
      </c>
      <c r="CD7" s="24">
        <v>176.57</v>
      </c>
      <c r="CE7" s="24">
        <v>176.52</v>
      </c>
      <c r="CF7" s="24">
        <v>176.47</v>
      </c>
      <c r="CG7" s="24">
        <v>214.56</v>
      </c>
      <c r="CH7" s="24">
        <v>213.66</v>
      </c>
      <c r="CI7" s="24">
        <v>224.31</v>
      </c>
      <c r="CJ7" s="24">
        <v>223.48</v>
      </c>
      <c r="CK7" s="24">
        <v>194.78</v>
      </c>
      <c r="CL7" s="24">
        <v>140.97999999999999</v>
      </c>
      <c r="CM7" s="24">
        <v>57.43</v>
      </c>
      <c r="CN7" s="24">
        <v>56.94</v>
      </c>
      <c r="CO7" s="24">
        <v>57.11</v>
      </c>
      <c r="CP7" s="24">
        <v>57.33</v>
      </c>
      <c r="CQ7" s="24">
        <v>58.47</v>
      </c>
      <c r="CR7" s="24">
        <v>49.47</v>
      </c>
      <c r="CS7" s="24">
        <v>48.19</v>
      </c>
      <c r="CT7" s="24">
        <v>47.32</v>
      </c>
      <c r="CU7" s="24">
        <v>48.03</v>
      </c>
      <c r="CV7" s="24">
        <v>53.26</v>
      </c>
      <c r="CW7" s="24">
        <v>60.13</v>
      </c>
      <c r="CX7" s="24">
        <v>90.82</v>
      </c>
      <c r="CY7" s="24">
        <v>91.23</v>
      </c>
      <c r="CZ7" s="24">
        <v>91.55</v>
      </c>
      <c r="DA7" s="24">
        <v>91.83</v>
      </c>
      <c r="DB7" s="24">
        <v>92.12</v>
      </c>
      <c r="DC7" s="24">
        <v>82.06</v>
      </c>
      <c r="DD7" s="24">
        <v>82.26</v>
      </c>
      <c r="DE7" s="24">
        <v>81.33</v>
      </c>
      <c r="DF7" s="24">
        <v>80.95</v>
      </c>
      <c r="DG7" s="24">
        <v>91.12</v>
      </c>
      <c r="DH7" s="24">
        <v>96</v>
      </c>
      <c r="DI7" s="24">
        <v>15.51</v>
      </c>
      <c r="DJ7" s="24">
        <v>18.28</v>
      </c>
      <c r="DK7" s="24">
        <v>21.23</v>
      </c>
      <c r="DL7" s="24">
        <v>24.12</v>
      </c>
      <c r="DM7" s="24">
        <v>27</v>
      </c>
      <c r="DN7" s="24">
        <v>19.93</v>
      </c>
      <c r="DO7" s="24">
        <v>21.94</v>
      </c>
      <c r="DP7" s="24">
        <v>22.89</v>
      </c>
      <c r="DQ7" s="24">
        <v>23.37</v>
      </c>
      <c r="DR7" s="24">
        <v>33.11</v>
      </c>
      <c r="DS7" s="24">
        <v>42.2</v>
      </c>
      <c r="DT7" s="24">
        <v>0</v>
      </c>
      <c r="DU7" s="24">
        <v>0</v>
      </c>
      <c r="DV7" s="24">
        <v>0</v>
      </c>
      <c r="DW7" s="24">
        <v>0</v>
      </c>
      <c r="DX7" s="24">
        <v>0</v>
      </c>
      <c r="DY7" s="24">
        <v>0</v>
      </c>
      <c r="DZ7" s="24">
        <v>0</v>
      </c>
      <c r="EA7" s="24">
        <v>0</v>
      </c>
      <c r="EB7" s="24">
        <v>0</v>
      </c>
      <c r="EC7" s="24">
        <v>0.94</v>
      </c>
      <c r="ED7" s="24">
        <v>9.4600000000000009</v>
      </c>
      <c r="EE7" s="24">
        <v>0</v>
      </c>
      <c r="EF7" s="24">
        <v>0</v>
      </c>
      <c r="EG7" s="24">
        <v>0</v>
      </c>
      <c r="EH7" s="24">
        <v>0</v>
      </c>
      <c r="EI7" s="24">
        <v>0</v>
      </c>
      <c r="EJ7" s="24">
        <v>0.32</v>
      </c>
      <c r="EK7" s="24">
        <v>0.1</v>
      </c>
      <c r="EL7" s="24">
        <v>0.09</v>
      </c>
      <c r="EM7" s="24">
        <v>0.1</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