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7砺波市\下水道\"/>
    </mc:Choice>
  </mc:AlternateContent>
  <xr:revisionPtr revIDLastSave="0" documentId="13_ncr:1_{2F61CE2D-C9AF-4695-87B8-A0109A4DBFE8}" xr6:coauthVersionLast="47" xr6:coauthVersionMax="47" xr10:uidLastSave="{00000000-0000-0000-0000-000000000000}"/>
  <workbookProtection workbookAlgorithmName="SHA-512" workbookHashValue="dXLcJquMtUu46Tg4vjKoG6/KfLlehXaWaw6z938d2q3ShSXQhfBM84ty/dUmYbaAzmV1FnFqaY+pYWwZLJEsIg==" workbookSaltValue="c3MXS3A2gpcjRVqbD1MG2Q=="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P10" i="4" s="1"/>
  <c r="O6" i="5"/>
  <c r="I10" i="4" s="1"/>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BB10" i="4"/>
  <c r="AT10" i="4"/>
  <c r="B10" i="4"/>
  <c r="BB8" i="4"/>
  <c r="AT8" i="4"/>
  <c r="AD8" i="4"/>
  <c r="W8" i="4"/>
  <c r="P8"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<sst xmlns="http://schemas.openxmlformats.org/spreadsheetml/2006/main" count="231" uniqueCount="114">
  <si>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</si>
  <si>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</si>
  <si>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</si>
  <si>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</si>
  <si>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</si>
  <si>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</si>
  <si>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</si>
  <si>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</si>
  <si>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</si>
  <si>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</si>
  <si>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</si>
  <si>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</si>
  <si>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</si>
  <si>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</si>
  <si>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</si>
  <si>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</si>
  <si>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</si>
  <si>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</si>
  <si>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</si>
  <si>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</si>
  <si>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</si>
  <si>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</si>
  <si>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</si>
  <si>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</si>
  <si>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</si>
  <si>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</si>
  <si>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</si>
  <si>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</si>
  <si>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</si>
  <si>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</si>
  <si>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</si>
  <si>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</si>
  <si>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</si>
  <si>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</si>
  <si>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</si>
  <si>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</si>
  <si>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</si>
  <si>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</si>
  <si>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</si>
  <si>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</si>
  <si>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</si>
  <si>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r>
      <t>　</t>
    </r>
    <r>
      <rPr>
        <sz val="11"/>
        <rFont val="ＭＳ ゴシック"/>
        <family val="3"/>
        <charset val="128"/>
      </rPr>
      <t>本市の農業集落排水事業は整備が完了しているため、水洗化率は高い水準で推移しており、現段階では汚水処理に要する費用も使用料収入によって賄えている。一方で、既にある程度の水洗化率に達していることや人口減に伴うサービス需要の減少が見込まれる地域であることから、使用料収入は今後減少する見込みである。今後、流域下水道に接続することで、処理場が廃止されることを見越して、適正な規模での施設の維持管理に努め、維持管理費の節減による更なる経営状況の改善を図る必要がある。
　なお、本市では、令和６年度に経営戦略の見直しを行った。</t>
    </r>
    <rPh sb="1" eb="3">
      <t>ホンシ</t>
    </rPh>
    <rPh sb="101" eb="102">
      <t>トモナ</t>
    </rPh>
    <rPh sb="107" eb="109">
      <t>ジュヨウ</t>
    </rPh>
    <rPh sb="110" eb="112">
      <t>ゲンショウ</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</si>
  <si>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</si>
  <si>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</si>
  <si>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</si>
  <si>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</si>
  <si>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</si>
  <si>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</si>
  <si>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</si>
  <si>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</si>
  <si>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</si>
  <si>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</si>
  <si>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</si>
  <si>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</si>
  <si>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</si>
  <si>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</si>
  <si>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</si>
  <si>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</si>
  <si>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</si>
  <si>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</si>
  <si>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</si>
  <si>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</si>
  <si>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</si>
  <si>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</si>
  <si>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</si>
  <si>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</si>
  <si>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</si>
  <si>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</si>
  <si>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</si>
  <si>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</si>
  <si>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</si>
  <si>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</si>
  <si>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</si>
  <si>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</si>
  <si>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</si>
  <si>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</si>
  <si>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</si>
  <si>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</si>
  <si>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</si>
  <si>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</si>
  <si>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</si>
  <si>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</si>
  <si>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</si>
  <si>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</si>
  <si>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</si>
  <si>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</si>
  <si>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</si>
  <si>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</si>
  <si>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</si>
  <si>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</si>
  <si>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</si>
  <si>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</si>
  <si>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</si>
  <si>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</si>
  <si>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</si>
  <si>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</si>
  <si>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砺波市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</si>
  <si>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</si>
  <si>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</si>
  <si>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</si>
  <si>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</si>
  <si>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</si>
  <si>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</si>
  <si>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</si>
  <si>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</si>
  <si>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</si>
  <si>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</si>
  <si>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</si>
  <si>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</si>
  <si>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</si>
  <si>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</si>
  <si>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</si>
  <si>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本市の農業集落排水事業については、最も早く整備が完了した区域で昭和６３年に供用開始しており、この区域において平成１４年に汚水処理施設の機能強化に伴う設備更新を実施した。
　類似団体に比べて減価償却は進行しておらず、今後、処理場は廃止されるが、管渠等については将来の更新に備え確実に財源を確保しておく必要がある。
②管渠老朽化率、③管渠改善率：管渠については法定耐用年数を経過していないため、当面大規模な施設更新は見込んでいない。</t>
  </si>
  <si>
    <r>
      <t>①経常収支比率</t>
    </r>
    <r>
      <rPr>
        <sz val="11"/>
        <color theme="1"/>
        <rFont val="ＭＳ ゴシック"/>
        <family val="3"/>
        <charset val="128"/>
      </rPr>
      <t>：令和４年度から引き続き100%を上回る黒字となっているが、一般会計繰入金への依存度が高い状況にある。使用料収入の確保と維持管理費の節減を図り、健全な経営を維持していく必要がある。
②累積欠損金比率：累積欠損金は生じていないが、今後も使用料収入の確保と維持管理費の節減に注力する必要がある。
③流動比率、④企業債残高対事業規模比率：現金の確保については一般会計繰入金への依存度が高いが、建設投資の元金償還のピークを過ぎたため、今後償還額が減少することで、流動比率、企業債残高対事業規模比率は徐々に改善する見込みである。一方で、今後、人口減による使用料収入の減少が見込まれるため、維持管理費の節減に努め、確実に現金を確保し経営改善していく必要がある。
⑤経費回収率：類似団体に比べて高い水準ではあるものの、使用料で回収すべき経費を完全に賄えているとは言えない状況である。人口減による使用料収入の減少を踏まえつつ、将来の更新に備えて引き続き財源を確保していく必要がある。
⑥汚水処理原価：類似団体に比べて低い水準であることに加え、汚水処理費自体は縮減傾向にある。今後も継続して経費の削減に努めたい。
⑦施設利用率：類似団体よりも高い水準で稼働している。今後、流域下水道に接続し施設は廃止される予定のため、それまで高い水準を維持して運営できるよう努めたい。
⑧水洗化率：類似団体よりも高い水準であり、更なる向上に向けて広報・啓発に引き続き努めたい。</t>
    </r>
    <rPh sb="15" eb="16">
      <t>ヒ</t>
    </rPh>
    <rPh sb="17" eb="18">
      <t>ツヅ</t>
    </rPh>
    <rPh sb="347" eb="348">
      <t>タカ</t>
    </rPh>
    <rPh sb="371" eb="373">
      <t>カンゼン</t>
    </rPh>
    <rPh sb="381" eb="382">
      <t>イ</t>
    </rPh>
    <rPh sb="385" eb="387">
      <t>ジョウキョウ</t>
    </rPh>
    <rPh sb="406" eb="407">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</si>
</sst>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32-4212-A2EE-67A8F0CB44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4432-4212-A2EE-67A8F0CB44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62.28</c:v>
                </c:pt>
                <c:pt idx="1">
                  <c:v>63.64</c:v>
                </c:pt>
                <c:pt idx="2">
                  <c:v>60.83</c:v>
                </c:pt>
                <c:pt idx="3">
                  <c:v>61.33</c:v>
                </c:pt>
                <c:pt idx="4">
                  <c:v>61.47</c:v>
                </c:pt>
              </c:numCache>
            </c:numRef>
          </c:val>
          <c:extLst>
            <c:ext xmlns:c16="http://schemas.microsoft.com/office/drawing/2014/chart" uri="{C3380CC4-5D6E-409C-BE32-E72D297353CC}">
              <c16:uniqueId val="{00000000-728A-4E46-B9B4-569FE42F58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728A-4E46-B9B4-569FE42F587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c:v>
                </c:pt>
                <c:pt idx="1">
                  <c:v>96.71</c:v>
                </c:pt>
                <c:pt idx="2">
                  <c:v>96.73</c:v>
                </c:pt>
                <c:pt idx="3">
                  <c:v>96.88</c:v>
                </c:pt>
                <c:pt idx="4">
                  <c:v>96.89</c:v>
                </c:pt>
              </c:numCache>
            </c:numRef>
          </c:val>
          <c:extLst>
            <c:ext xmlns:c16="http://schemas.microsoft.com/office/drawing/2014/chart" uri="{C3380CC4-5D6E-409C-BE32-E72D297353CC}">
              <c16:uniqueId val="{00000000-67EC-4386-B5F4-A46D7BA408A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67EC-4386-B5F4-A46D7BA408A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84.16</c:v>
                </c:pt>
                <c:pt idx="1">
                  <c:v>92.25</c:v>
                </c:pt>
                <c:pt idx="2">
                  <c:v>100.15</c:v>
                </c:pt>
                <c:pt idx="3">
                  <c:v>105.6</c:v>
                </c:pt>
                <c:pt idx="4">
                  <c:v>109.49</c:v>
                </c:pt>
              </c:numCache>
            </c:numRef>
          </c:val>
          <c:extLst>
            <c:ext xmlns:c16="http://schemas.microsoft.com/office/drawing/2014/chart" uri="{C3380CC4-5D6E-409C-BE32-E72D297353CC}">
              <c16:uniqueId val="{00000000-AC2E-431A-8199-E691F8719B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AC2E-431A-8199-E691F8719B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3.93</c:v>
                </c:pt>
                <c:pt idx="1">
                  <c:v>7.35</c:v>
                </c:pt>
                <c:pt idx="2">
                  <c:v>10.6</c:v>
                </c:pt>
                <c:pt idx="3">
                  <c:v>13.68</c:v>
                </c:pt>
                <c:pt idx="4">
                  <c:v>16.8</c:v>
                </c:pt>
              </c:numCache>
            </c:numRef>
          </c:val>
          <c:extLst>
            <c:ext xmlns:c16="http://schemas.microsoft.com/office/drawing/2014/chart" uri="{C3380CC4-5D6E-409C-BE32-E72D297353CC}">
              <c16:uniqueId val="{00000000-F87E-421E-A87E-6187E41B8A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F87E-421E-A87E-6187E41B8A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F0-4985-9B20-5FDCA0F0F63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A7F0-4985-9B20-5FDCA0F0F63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52.67</c:v>
                </c:pt>
                <c:pt idx="1">
                  <c:v>25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962-49CD-AC14-A41F37CF5B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962-49CD-AC14-A41F37CF5B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-45.67</c:v>
                </c:pt>
                <c:pt idx="1">
                  <c:v>-70.52</c:v>
                </c:pt>
                <c:pt idx="2">
                  <c:v>-71.37</c:v>
                </c:pt>
                <c:pt idx="3">
                  <c:v>-71.95</c:v>
                </c:pt>
                <c:pt idx="4">
                  <c:v>-77.98</c:v>
                </c:pt>
              </c:numCache>
            </c:numRef>
          </c:val>
          <c:extLst>
            <c:ext xmlns:c16="http://schemas.microsoft.com/office/drawing/2014/chart" uri="{C3380CC4-5D6E-409C-BE32-E72D297353CC}">
              <c16:uniqueId val="{00000000-72FB-4864-9204-9086CB0DCD0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72FB-4864-9204-9086CB0DCD0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962.12</c:v>
                </c:pt>
                <c:pt idx="1">
                  <c:v>1000</c:v>
                </c:pt>
                <c:pt idx="2">
                  <c:v>941.61</c:v>
                </c:pt>
                <c:pt idx="3">
                  <c:v>895.28</c:v>
                </c:pt>
                <c:pt idx="4">
                  <c:v>796.26</c:v>
                </c:pt>
              </c:numCache>
            </c:numRef>
          </c:val>
          <c:extLst>
            <c:ext xmlns:c16="http://schemas.microsoft.com/office/drawing/2014/chart" uri="{C3380CC4-5D6E-409C-BE32-E72D297353CC}">
              <c16:uniqueId val="{00000000-670C-4780-A152-8687D4AA71C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670C-4780-A152-8687D4AA71C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98.97</c:v>
                </c:pt>
                <c:pt idx="1">
                  <c:v>100</c:v>
                </c:pt>
                <c:pt idx="2">
                  <c:v>100</c:v>
                </c:pt>
                <c:pt idx="3">
                  <c:v>100</c:v>
                </c:pt>
                <c:pt idx="4">
                  <c:v>88.61</c:v>
                </c:pt>
              </c:numCache>
            </c:numRef>
          </c:val>
          <c:extLst>
            <c:ext xmlns:c16="http://schemas.microsoft.com/office/drawing/2014/chart" uri="{C3380CC4-5D6E-409C-BE32-E72D297353CC}">
              <c16:uniqueId val="{00000000-5033-46B0-8105-2F90D14E04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5033-46B0-8105-2F90D14E04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177.76</c:v>
                </c:pt>
                <c:pt idx="1">
                  <c:v>161.46</c:v>
                </c:pt>
                <c:pt idx="2">
                  <c:v>161.9</c:v>
                </c:pt>
                <c:pt idx="3">
                  <c:v>162.22999999999999</c:v>
                </c:pt>
                <c:pt idx="4">
                  <c:v>183.37</c:v>
                </c:pt>
              </c:numCache>
            </c:numRef>
          </c:val>
          <c:extLst>
            <c:ext xmlns:c16="http://schemas.microsoft.com/office/drawing/2014/chart" uri="{C3380CC4-5D6E-409C-BE32-E72D297353CC}">
              <c16:uniqueId val="{00000000-C6F0-4AFD-9F8D-AD86CB2DB6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C6F0-4AFD-9F8D-AD86CB2DB6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富山県　砺波市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46674</v>
      </c>
      <c r="AM8" s="35"/>
      <c r="AN8" s="35"/>
      <c r="AO8" s="35"/>
      <c r="AP8" s="35"/>
      <c r="AQ8" s="35"/>
      <c r="AR8" s="35"/>
      <c r="AS8" s="35"/>
      <c r="AT8" s="36">
        <f>データ!T6</f>
        <v>127.03</v>
      </c>
      <c r="AU8" s="36"/>
      <c r="AV8" s="36"/>
      <c r="AW8" s="36"/>
      <c r="AX8" s="36"/>
      <c r="AY8" s="36"/>
      <c r="AZ8" s="36"/>
      <c r="BA8" s="36"/>
      <c r="BB8" s="36">
        <f>データ!U6</f>
        <v>367.43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80.010000000000005</v>
      </c>
      <c r="J10" s="36"/>
      <c r="K10" s="36"/>
      <c r="L10" s="36"/>
      <c r="M10" s="36"/>
      <c r="N10" s="36"/>
      <c r="O10" s="36"/>
      <c r="P10" s="36">
        <f>データ!P6</f>
        <v>9.74</v>
      </c>
      <c r="Q10" s="36"/>
      <c r="R10" s="36"/>
      <c r="S10" s="36"/>
      <c r="T10" s="36"/>
      <c r="U10" s="36"/>
      <c r="V10" s="36"/>
      <c r="W10" s="36">
        <f>データ!Q6</f>
        <v>79.25</v>
      </c>
      <c r="X10" s="36"/>
      <c r="Y10" s="36"/>
      <c r="Z10" s="36"/>
      <c r="AA10" s="36"/>
      <c r="AB10" s="36"/>
      <c r="AC10" s="36"/>
      <c r="AD10" s="35">
        <f>データ!R6</f>
        <v>3300</v>
      </c>
      <c r="AE10" s="35"/>
      <c r="AF10" s="35"/>
      <c r="AG10" s="35"/>
      <c r="AH10" s="35"/>
      <c r="AI10" s="35"/>
      <c r="AJ10" s="35"/>
      <c r="AK10" s="2"/>
      <c r="AL10" s="35">
        <f>データ!V6</f>
        <v>4534</v>
      </c>
      <c r="AM10" s="35"/>
      <c r="AN10" s="35"/>
      <c r="AO10" s="35"/>
      <c r="AP10" s="35"/>
      <c r="AQ10" s="35"/>
      <c r="AR10" s="35"/>
      <c r="AS10" s="35"/>
      <c r="AT10" s="36">
        <f>データ!W6</f>
        <v>2.16</v>
      </c>
      <c r="AU10" s="36"/>
      <c r="AV10" s="36"/>
      <c r="AW10" s="36"/>
      <c r="AX10" s="36"/>
      <c r="AY10" s="36"/>
      <c r="AZ10" s="36"/>
      <c r="BA10" s="36"/>
      <c r="BB10" s="36">
        <f>データ!X6</f>
        <v>2099.0700000000002</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113</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7"/>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7"/>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7"/>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7"/>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7"/>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7"/>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7"/>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7"/>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7"/>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7"/>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7"/>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7"/>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7"/>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7"/>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7"/>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7"/>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7"/>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7"/>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7"/>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7"/>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7"/>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7"/>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7"/>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7"/>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7"/>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7"/>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7"/>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112</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41</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5"/>
      <c r="BN80" s="65"/>
      <c r="BO80" s="65"/>
      <c r="BP80" s="65"/>
      <c r="BQ80" s="65"/>
      <c r="BR80" s="65"/>
      <c r="BS80" s="65"/>
      <c r="BT80" s="65"/>
      <c r="BU80" s="65"/>
      <c r="BV80" s="65"/>
      <c r="BW80" s="65"/>
      <c r="BX80" s="65"/>
      <c r="BY80" s="65"/>
      <c r="BZ80" s="6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5"/>
      <c r="BN81" s="65"/>
      <c r="BO81" s="65"/>
      <c r="BP81" s="65"/>
      <c r="BQ81" s="65"/>
      <c r="BR81" s="65"/>
      <c r="BS81" s="65"/>
      <c r="BT81" s="65"/>
      <c r="BU81" s="65"/>
      <c r="BV81" s="65"/>
      <c r="BW81" s="65"/>
      <c r="BX81" s="65"/>
      <c r="BY81" s="65"/>
      <c r="BZ81" s="6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32</v>
      </c>
      <c r="M84" s="6" t="s">
        <v>35</v>
      </c>
      <c r="N84" s="6" t="s">
        <v>54</v>
      </c>
      <c r="O84" s="6" t="s">
        <v>56</v>
      </c>
    </row>
    <row r="85" spans="1:78" hidden="1" x14ac:dyDescent="0.2">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OGk8a5uXvglaxwOUz0hClgeB3ku1i3mtvtk4C/wHmR2eRkXiefJWiL19/xbRXmIUpe+l0PWOF1ZQtCbaZHppag==" saltValue="48w0TVlfuyvpoSlwD2uS4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60</v>
      </c>
      <c r="D3" s="16" t="s">
        <v>38</v>
      </c>
      <c r="E3" s="16" t="s">
        <v>4</v>
      </c>
      <c r="F3" s="16" t="s">
        <v>3</v>
      </c>
      <c r="G3" s="16" t="s">
        <v>24</v>
      </c>
      <c r="H3" s="79" t="s">
        <v>61</v>
      </c>
      <c r="I3" s="80"/>
      <c r="J3" s="80"/>
      <c r="K3" s="80"/>
      <c r="L3" s="80"/>
      <c r="M3" s="80"/>
      <c r="N3" s="80"/>
      <c r="O3" s="80"/>
      <c r="P3" s="80"/>
      <c r="Q3" s="80"/>
      <c r="R3" s="80"/>
      <c r="S3" s="80"/>
      <c r="T3" s="80"/>
      <c r="U3" s="80"/>
      <c r="V3" s="80"/>
      <c r="W3" s="80"/>
      <c r="X3" s="81"/>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62</v>
      </c>
      <c r="B4" s="17"/>
      <c r="C4" s="17"/>
      <c r="D4" s="17"/>
      <c r="E4" s="17"/>
      <c r="F4" s="17"/>
      <c r="G4" s="17"/>
      <c r="H4" s="82"/>
      <c r="I4" s="83"/>
      <c r="J4" s="83"/>
      <c r="K4" s="83"/>
      <c r="L4" s="83"/>
      <c r="M4" s="83"/>
      <c r="N4" s="83"/>
      <c r="O4" s="83"/>
      <c r="P4" s="83"/>
      <c r="Q4" s="83"/>
      <c r="R4" s="83"/>
      <c r="S4" s="83"/>
      <c r="T4" s="83"/>
      <c r="U4" s="83"/>
      <c r="V4" s="83"/>
      <c r="W4" s="83"/>
      <c r="X4" s="84"/>
      <c r="Y4" s="78" t="s">
        <v>53</v>
      </c>
      <c r="Z4" s="78"/>
      <c r="AA4" s="78"/>
      <c r="AB4" s="78"/>
      <c r="AC4" s="78"/>
      <c r="AD4" s="78"/>
      <c r="AE4" s="78"/>
      <c r="AF4" s="78"/>
      <c r="AG4" s="78"/>
      <c r="AH4" s="78"/>
      <c r="AI4" s="78"/>
      <c r="AJ4" s="78" t="s">
        <v>47</v>
      </c>
      <c r="AK4" s="78"/>
      <c r="AL4" s="78"/>
      <c r="AM4" s="78"/>
      <c r="AN4" s="78"/>
      <c r="AO4" s="78"/>
      <c r="AP4" s="78"/>
      <c r="AQ4" s="78"/>
      <c r="AR4" s="78"/>
      <c r="AS4" s="78"/>
      <c r="AT4" s="78"/>
      <c r="AU4" s="78" t="s">
        <v>27</v>
      </c>
      <c r="AV4" s="78"/>
      <c r="AW4" s="78"/>
      <c r="AX4" s="78"/>
      <c r="AY4" s="78"/>
      <c r="AZ4" s="78"/>
      <c r="BA4" s="78"/>
      <c r="BB4" s="78"/>
      <c r="BC4" s="78"/>
      <c r="BD4" s="78"/>
      <c r="BE4" s="78"/>
      <c r="BF4" s="78" t="s">
        <v>64</v>
      </c>
      <c r="BG4" s="78"/>
      <c r="BH4" s="78"/>
      <c r="BI4" s="78"/>
      <c r="BJ4" s="78"/>
      <c r="BK4" s="78"/>
      <c r="BL4" s="78"/>
      <c r="BM4" s="78"/>
      <c r="BN4" s="78"/>
      <c r="BO4" s="78"/>
      <c r="BP4" s="78"/>
      <c r="BQ4" s="78" t="s">
        <v>14</v>
      </c>
      <c r="BR4" s="78"/>
      <c r="BS4" s="78"/>
      <c r="BT4" s="78"/>
      <c r="BU4" s="78"/>
      <c r="BV4" s="78"/>
      <c r="BW4" s="78"/>
      <c r="BX4" s="78"/>
      <c r="BY4" s="78"/>
      <c r="BZ4" s="78"/>
      <c r="CA4" s="78"/>
      <c r="CB4" s="78" t="s">
        <v>63</v>
      </c>
      <c r="CC4" s="78"/>
      <c r="CD4" s="78"/>
      <c r="CE4" s="78"/>
      <c r="CF4" s="78"/>
      <c r="CG4" s="78"/>
      <c r="CH4" s="78"/>
      <c r="CI4" s="78"/>
      <c r="CJ4" s="78"/>
      <c r="CK4" s="78"/>
      <c r="CL4" s="78"/>
      <c r="CM4" s="78" t="s">
        <v>1</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162086</v>
      </c>
      <c r="D6" s="19">
        <f t="shared" si="1"/>
        <v>46</v>
      </c>
      <c r="E6" s="19">
        <f t="shared" si="1"/>
        <v>17</v>
      </c>
      <c r="F6" s="19">
        <f t="shared" si="1"/>
        <v>5</v>
      </c>
      <c r="G6" s="19">
        <f t="shared" si="1"/>
        <v>0</v>
      </c>
      <c r="H6" s="19" t="str">
        <f t="shared" si="1"/>
        <v>富山県　砺波市</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80.010000000000005</v>
      </c>
      <c r="P6" s="23">
        <f t="shared" si="1"/>
        <v>9.74</v>
      </c>
      <c r="Q6" s="23">
        <f t="shared" si="1"/>
        <v>79.25</v>
      </c>
      <c r="R6" s="23">
        <f t="shared" si="1"/>
        <v>3300</v>
      </c>
      <c r="S6" s="23">
        <f t="shared" si="1"/>
        <v>46674</v>
      </c>
      <c r="T6" s="23">
        <f t="shared" si="1"/>
        <v>127.03</v>
      </c>
      <c r="U6" s="23">
        <f t="shared" si="1"/>
        <v>367.43</v>
      </c>
      <c r="V6" s="23">
        <f t="shared" si="1"/>
        <v>4534</v>
      </c>
      <c r="W6" s="23">
        <f t="shared" si="1"/>
        <v>2.16</v>
      </c>
      <c r="X6" s="23">
        <f t="shared" si="1"/>
        <v>2099.0700000000002</v>
      </c>
      <c r="Y6" s="27">
        <f t="shared" ref="Y6:AH6" si="2">IF(Y7="",NA(),Y7)</f>
        <v>84.16</v>
      </c>
      <c r="Z6" s="27">
        <f t="shared" si="2"/>
        <v>92.25</v>
      </c>
      <c r="AA6" s="27">
        <f t="shared" si="2"/>
        <v>100.15</v>
      </c>
      <c r="AB6" s="27">
        <f t="shared" si="2"/>
        <v>105.6</v>
      </c>
      <c r="AC6" s="27">
        <f t="shared" si="2"/>
        <v>109.49</v>
      </c>
      <c r="AD6" s="27">
        <f t="shared" si="2"/>
        <v>103.09</v>
      </c>
      <c r="AE6" s="27">
        <f t="shared" si="2"/>
        <v>102.11</v>
      </c>
      <c r="AF6" s="27">
        <f t="shared" si="2"/>
        <v>101.91</v>
      </c>
      <c r="AG6" s="27">
        <f t="shared" si="2"/>
        <v>103.07</v>
      </c>
      <c r="AH6" s="27">
        <f t="shared" si="2"/>
        <v>103.04</v>
      </c>
      <c r="AI6" s="23" t="str">
        <f>IF(AI7="","",IF(AI7="-","【-】","【"&amp;SUBSTITUTE(TEXT(AI7,"#,##0.00"),"-","△")&amp;"】"))</f>
        <v>【104.30】</v>
      </c>
      <c r="AJ6" s="27">
        <f t="shared" ref="AJ6:AS6" si="3">IF(AJ7="",NA(),AJ7)</f>
        <v>52.67</v>
      </c>
      <c r="AK6" s="27">
        <f t="shared" si="3"/>
        <v>25</v>
      </c>
      <c r="AL6" s="23">
        <f t="shared" si="3"/>
        <v>0</v>
      </c>
      <c r="AM6" s="23">
        <f t="shared" si="3"/>
        <v>0</v>
      </c>
      <c r="AN6" s="23">
        <f t="shared" si="3"/>
        <v>0</v>
      </c>
      <c r="AO6" s="27">
        <f t="shared" si="3"/>
        <v>101.24</v>
      </c>
      <c r="AP6" s="27">
        <f t="shared" si="3"/>
        <v>124.9</v>
      </c>
      <c r="AQ6" s="27">
        <f t="shared" si="3"/>
        <v>124.8</v>
      </c>
      <c r="AR6" s="27">
        <f t="shared" si="3"/>
        <v>120.64</v>
      </c>
      <c r="AS6" s="27">
        <f t="shared" si="3"/>
        <v>100.31</v>
      </c>
      <c r="AT6" s="23" t="str">
        <f>IF(AT7="","",IF(AT7="-","【-】","【"&amp;SUBSTITUTE(TEXT(AT7,"#,##0.00"),"-","△")&amp;"】"))</f>
        <v>【102.74】</v>
      </c>
      <c r="AU6" s="27">
        <f t="shared" ref="AU6:BD6" si="4">IF(AU7="",NA(),AU7)</f>
        <v>-45.67</v>
      </c>
      <c r="AV6" s="27">
        <f t="shared" si="4"/>
        <v>-70.52</v>
      </c>
      <c r="AW6" s="27">
        <f t="shared" si="4"/>
        <v>-71.37</v>
      </c>
      <c r="AX6" s="27">
        <f t="shared" si="4"/>
        <v>-71.95</v>
      </c>
      <c r="AY6" s="27">
        <f t="shared" si="4"/>
        <v>-77.98</v>
      </c>
      <c r="AZ6" s="27">
        <f t="shared" si="4"/>
        <v>37.24</v>
      </c>
      <c r="BA6" s="27">
        <f t="shared" si="4"/>
        <v>33.58</v>
      </c>
      <c r="BB6" s="27">
        <f t="shared" si="4"/>
        <v>35.42</v>
      </c>
      <c r="BC6" s="27">
        <f t="shared" si="4"/>
        <v>39.82</v>
      </c>
      <c r="BD6" s="27">
        <f t="shared" si="4"/>
        <v>41.03</v>
      </c>
      <c r="BE6" s="23" t="str">
        <f>IF(BE7="","",IF(BE7="-","【-】","【"&amp;SUBSTITUTE(TEXT(BE7,"#,##0.00"),"-","△")&amp;"】"))</f>
        <v>【47.19】</v>
      </c>
      <c r="BF6" s="27">
        <f t="shared" ref="BF6:BO6" si="5">IF(BF7="",NA(),BF7)</f>
        <v>962.12</v>
      </c>
      <c r="BG6" s="27">
        <f t="shared" si="5"/>
        <v>1000</v>
      </c>
      <c r="BH6" s="27">
        <f t="shared" si="5"/>
        <v>941.61</v>
      </c>
      <c r="BI6" s="27">
        <f t="shared" si="5"/>
        <v>895.28</v>
      </c>
      <c r="BJ6" s="27">
        <f t="shared" si="5"/>
        <v>796.26</v>
      </c>
      <c r="BK6" s="27">
        <f t="shared" si="5"/>
        <v>783.8</v>
      </c>
      <c r="BL6" s="27">
        <f t="shared" si="5"/>
        <v>778.81</v>
      </c>
      <c r="BM6" s="27">
        <f t="shared" si="5"/>
        <v>718.49</v>
      </c>
      <c r="BN6" s="27">
        <f t="shared" si="5"/>
        <v>743.31</v>
      </c>
      <c r="BO6" s="27">
        <f t="shared" si="5"/>
        <v>796.8</v>
      </c>
      <c r="BP6" s="23" t="str">
        <f>IF(BP7="","",IF(BP7="-","【-】","【"&amp;SUBSTITUTE(TEXT(BP7,"#,##0.00"),"-","△")&amp;"】"))</f>
        <v>【798.10】</v>
      </c>
      <c r="BQ6" s="27">
        <f t="shared" ref="BQ6:BZ6" si="6">IF(BQ7="",NA(),BQ7)</f>
        <v>98.97</v>
      </c>
      <c r="BR6" s="27">
        <f t="shared" si="6"/>
        <v>100</v>
      </c>
      <c r="BS6" s="27">
        <f t="shared" si="6"/>
        <v>100</v>
      </c>
      <c r="BT6" s="27">
        <f t="shared" si="6"/>
        <v>100</v>
      </c>
      <c r="BU6" s="27">
        <f t="shared" si="6"/>
        <v>88.61</v>
      </c>
      <c r="BV6" s="27">
        <f t="shared" si="6"/>
        <v>68.11</v>
      </c>
      <c r="BW6" s="27">
        <f t="shared" si="6"/>
        <v>67.23</v>
      </c>
      <c r="BX6" s="27">
        <f t="shared" si="6"/>
        <v>61.82</v>
      </c>
      <c r="BY6" s="27">
        <f t="shared" si="6"/>
        <v>61.15</v>
      </c>
      <c r="BZ6" s="27">
        <f t="shared" si="6"/>
        <v>58.41</v>
      </c>
      <c r="CA6" s="23" t="str">
        <f>IF(CA7="","",IF(CA7="-","【-】","【"&amp;SUBSTITUTE(TEXT(CA7,"#,##0.00"),"-","△")&amp;"】"))</f>
        <v>【54.51】</v>
      </c>
      <c r="CB6" s="27">
        <f t="shared" ref="CB6:CK6" si="7">IF(CB7="",NA(),CB7)</f>
        <v>177.76</v>
      </c>
      <c r="CC6" s="27">
        <f t="shared" si="7"/>
        <v>161.46</v>
      </c>
      <c r="CD6" s="27">
        <f t="shared" si="7"/>
        <v>161.9</v>
      </c>
      <c r="CE6" s="27">
        <f t="shared" si="7"/>
        <v>162.22999999999999</v>
      </c>
      <c r="CF6" s="27">
        <f t="shared" si="7"/>
        <v>183.37</v>
      </c>
      <c r="CG6" s="27">
        <f t="shared" si="7"/>
        <v>222.41</v>
      </c>
      <c r="CH6" s="27">
        <f t="shared" si="7"/>
        <v>228.21</v>
      </c>
      <c r="CI6" s="27">
        <f t="shared" si="7"/>
        <v>246.9</v>
      </c>
      <c r="CJ6" s="27">
        <f t="shared" si="7"/>
        <v>250.43</v>
      </c>
      <c r="CK6" s="27">
        <f t="shared" si="7"/>
        <v>267.33999999999997</v>
      </c>
      <c r="CL6" s="23" t="str">
        <f>IF(CL7="","",IF(CL7="-","【-】","【"&amp;SUBSTITUTE(TEXT(CL7,"#,##0.00"),"-","△")&amp;"】"))</f>
        <v>【286.33】</v>
      </c>
      <c r="CM6" s="27">
        <f t="shared" ref="CM6:CV6" si="8">IF(CM7="",NA(),CM7)</f>
        <v>62.28</v>
      </c>
      <c r="CN6" s="27">
        <f t="shared" si="8"/>
        <v>63.64</v>
      </c>
      <c r="CO6" s="27">
        <f t="shared" si="8"/>
        <v>60.83</v>
      </c>
      <c r="CP6" s="27">
        <f t="shared" si="8"/>
        <v>61.33</v>
      </c>
      <c r="CQ6" s="27">
        <f t="shared" si="8"/>
        <v>61.47</v>
      </c>
      <c r="CR6" s="27">
        <f t="shared" si="8"/>
        <v>55.26</v>
      </c>
      <c r="CS6" s="27">
        <f t="shared" si="8"/>
        <v>54.54</v>
      </c>
      <c r="CT6" s="27">
        <f t="shared" si="8"/>
        <v>52.9</v>
      </c>
      <c r="CU6" s="27">
        <f t="shared" si="8"/>
        <v>52.63</v>
      </c>
      <c r="CV6" s="27">
        <f t="shared" si="8"/>
        <v>52.34</v>
      </c>
      <c r="CW6" s="23" t="str">
        <f>IF(CW7="","",IF(CW7="-","【-】","【"&amp;SUBSTITUTE(TEXT(CW7,"#,##0.00"),"-","△")&amp;"】"))</f>
        <v>【49.92】</v>
      </c>
      <c r="CX6" s="27">
        <f t="shared" ref="CX6:DG6" si="9">IF(CX7="",NA(),CX7)</f>
        <v>96.7</v>
      </c>
      <c r="CY6" s="27">
        <f t="shared" si="9"/>
        <v>96.71</v>
      </c>
      <c r="CZ6" s="27">
        <f t="shared" si="9"/>
        <v>96.73</v>
      </c>
      <c r="DA6" s="27">
        <f t="shared" si="9"/>
        <v>96.88</v>
      </c>
      <c r="DB6" s="27">
        <f t="shared" si="9"/>
        <v>96.89</v>
      </c>
      <c r="DC6" s="27">
        <f t="shared" si="9"/>
        <v>90.52</v>
      </c>
      <c r="DD6" s="27">
        <f t="shared" si="9"/>
        <v>90.3</v>
      </c>
      <c r="DE6" s="27">
        <f t="shared" si="9"/>
        <v>90.3</v>
      </c>
      <c r="DF6" s="27">
        <f t="shared" si="9"/>
        <v>90.32</v>
      </c>
      <c r="DG6" s="27">
        <f t="shared" si="9"/>
        <v>90.05</v>
      </c>
      <c r="DH6" s="23" t="str">
        <f>IF(DH7="","",IF(DH7="-","【-】","【"&amp;SUBSTITUTE(TEXT(DH7,"#,##0.00"),"-","△")&amp;"】"))</f>
        <v>【87.80】</v>
      </c>
      <c r="DI6" s="27">
        <f t="shared" ref="DI6:DR6" si="10">IF(DI7="",NA(),DI7)</f>
        <v>3.93</v>
      </c>
      <c r="DJ6" s="27">
        <f t="shared" si="10"/>
        <v>7.35</v>
      </c>
      <c r="DK6" s="27">
        <f t="shared" si="10"/>
        <v>10.6</v>
      </c>
      <c r="DL6" s="27">
        <f t="shared" si="10"/>
        <v>13.68</v>
      </c>
      <c r="DM6" s="27">
        <f t="shared" si="10"/>
        <v>16.8</v>
      </c>
      <c r="DN6" s="27">
        <f t="shared" si="10"/>
        <v>24.8</v>
      </c>
      <c r="DO6" s="27">
        <f t="shared" si="10"/>
        <v>28.12</v>
      </c>
      <c r="DP6" s="27">
        <f t="shared" si="10"/>
        <v>28.79</v>
      </c>
      <c r="DQ6" s="27">
        <f t="shared" si="10"/>
        <v>30.5</v>
      </c>
      <c r="DR6" s="27">
        <f t="shared" si="10"/>
        <v>30.49</v>
      </c>
      <c r="DS6" s="23" t="str">
        <f>IF(DS7="","",IF(DS7="-","【-】","【"&amp;SUBSTITUTE(TEXT(DS7,"#,##0.00"),"-","△")&amp;"】"))</f>
        <v>【28.46】</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7">
        <f t="shared" si="11"/>
        <v>0.05</v>
      </c>
      <c r="ED6" s="23" t="str">
        <f>IF(ED7="","",IF(ED7="-","【-】","【"&amp;SUBSTITUTE(TEXT(ED7,"#,##0.00"),"-","△")&amp;"】"))</f>
        <v>【0.03】</v>
      </c>
      <c r="EE6" s="23">
        <f t="shared" ref="EE6:EN6" si="12">IF(EE7="",NA(),EE7)</f>
        <v>0</v>
      </c>
      <c r="EF6" s="23">
        <f t="shared" si="12"/>
        <v>0</v>
      </c>
      <c r="EG6" s="23">
        <f t="shared" si="12"/>
        <v>0</v>
      </c>
      <c r="EH6" s="23">
        <f t="shared" si="12"/>
        <v>0</v>
      </c>
      <c r="EI6" s="23">
        <f t="shared" si="12"/>
        <v>0</v>
      </c>
      <c r="EJ6" s="27">
        <f t="shared" si="12"/>
        <v>0.02</v>
      </c>
      <c r="EK6" s="27">
        <f t="shared" si="12"/>
        <v>0.01</v>
      </c>
      <c r="EL6" s="27">
        <f t="shared" si="12"/>
        <v>0.01</v>
      </c>
      <c r="EM6" s="27">
        <f t="shared" si="12"/>
        <v>0.02</v>
      </c>
      <c r="EN6" s="27">
        <f t="shared" si="12"/>
        <v>0.02</v>
      </c>
      <c r="EO6" s="23" t="str">
        <f>IF(EO7="","",IF(EO7="-","【-】","【"&amp;SUBSTITUTE(TEXT(EO7,"#,##0.00"),"-","△")&amp;"】"))</f>
        <v>【0.02】</v>
      </c>
    </row>
    <row r="7" spans="1:148" s="13" customFormat="1" x14ac:dyDescent="0.2">
      <c r="A7" s="14"/>
      <c r="B7" s="20">
        <v>2024</v>
      </c>
      <c r="C7" s="20">
        <v>162086</v>
      </c>
      <c r="D7" s="20">
        <v>46</v>
      </c>
      <c r="E7" s="20">
        <v>17</v>
      </c>
      <c r="F7" s="20">
        <v>5</v>
      </c>
      <c r="G7" s="20">
        <v>0</v>
      </c>
      <c r="H7" s="20" t="s">
        <v>96</v>
      </c>
      <c r="I7" s="20" t="s">
        <v>97</v>
      </c>
      <c r="J7" s="20" t="s">
        <v>98</v>
      </c>
      <c r="K7" s="20" t="s">
        <v>99</v>
      </c>
      <c r="L7" s="20" t="s">
        <v>100</v>
      </c>
      <c r="M7" s="20" t="s">
        <v>101</v>
      </c>
      <c r="N7" s="24" t="s">
        <v>102</v>
      </c>
      <c r="O7" s="24">
        <v>80.010000000000005</v>
      </c>
      <c r="P7" s="24">
        <v>9.74</v>
      </c>
      <c r="Q7" s="24">
        <v>79.25</v>
      </c>
      <c r="R7" s="24">
        <v>3300</v>
      </c>
      <c r="S7" s="24">
        <v>46674</v>
      </c>
      <c r="T7" s="24">
        <v>127.03</v>
      </c>
      <c r="U7" s="24">
        <v>367.43</v>
      </c>
      <c r="V7" s="24">
        <v>4534</v>
      </c>
      <c r="W7" s="24">
        <v>2.16</v>
      </c>
      <c r="X7" s="24">
        <v>2099.0700000000002</v>
      </c>
      <c r="Y7" s="24">
        <v>84.16</v>
      </c>
      <c r="Z7" s="24">
        <v>92.25</v>
      </c>
      <c r="AA7" s="24">
        <v>100.15</v>
      </c>
      <c r="AB7" s="24">
        <v>105.6</v>
      </c>
      <c r="AC7" s="24">
        <v>109.49</v>
      </c>
      <c r="AD7" s="24">
        <v>103.09</v>
      </c>
      <c r="AE7" s="24">
        <v>102.11</v>
      </c>
      <c r="AF7" s="24">
        <v>101.91</v>
      </c>
      <c r="AG7" s="24">
        <v>103.07</v>
      </c>
      <c r="AH7" s="24">
        <v>103.04</v>
      </c>
      <c r="AI7" s="24">
        <v>104.3</v>
      </c>
      <c r="AJ7" s="24">
        <v>52.67</v>
      </c>
      <c r="AK7" s="24">
        <v>25</v>
      </c>
      <c r="AL7" s="24">
        <v>0</v>
      </c>
      <c r="AM7" s="24">
        <v>0</v>
      </c>
      <c r="AN7" s="24">
        <v>0</v>
      </c>
      <c r="AO7" s="24">
        <v>101.24</v>
      </c>
      <c r="AP7" s="24">
        <v>124.9</v>
      </c>
      <c r="AQ7" s="24">
        <v>124.8</v>
      </c>
      <c r="AR7" s="24">
        <v>120.64</v>
      </c>
      <c r="AS7" s="24">
        <v>100.31</v>
      </c>
      <c r="AT7" s="24">
        <v>102.74</v>
      </c>
      <c r="AU7" s="24">
        <v>-45.67</v>
      </c>
      <c r="AV7" s="24">
        <v>-70.52</v>
      </c>
      <c r="AW7" s="24">
        <v>-71.37</v>
      </c>
      <c r="AX7" s="24">
        <v>-71.95</v>
      </c>
      <c r="AY7" s="24">
        <v>-77.98</v>
      </c>
      <c r="AZ7" s="24">
        <v>37.24</v>
      </c>
      <c r="BA7" s="24">
        <v>33.58</v>
      </c>
      <c r="BB7" s="24">
        <v>35.42</v>
      </c>
      <c r="BC7" s="24">
        <v>39.82</v>
      </c>
      <c r="BD7" s="24">
        <v>41.03</v>
      </c>
      <c r="BE7" s="24">
        <v>47.19</v>
      </c>
      <c r="BF7" s="24">
        <v>962.12</v>
      </c>
      <c r="BG7" s="24">
        <v>1000</v>
      </c>
      <c r="BH7" s="24">
        <v>941.61</v>
      </c>
      <c r="BI7" s="24">
        <v>895.28</v>
      </c>
      <c r="BJ7" s="24">
        <v>796.26</v>
      </c>
      <c r="BK7" s="24">
        <v>783.8</v>
      </c>
      <c r="BL7" s="24">
        <v>778.81</v>
      </c>
      <c r="BM7" s="24">
        <v>718.49</v>
      </c>
      <c r="BN7" s="24">
        <v>743.31</v>
      </c>
      <c r="BO7" s="24">
        <v>796.8</v>
      </c>
      <c r="BP7" s="24">
        <v>798.1</v>
      </c>
      <c r="BQ7" s="24">
        <v>98.97</v>
      </c>
      <c r="BR7" s="24">
        <v>100</v>
      </c>
      <c r="BS7" s="24">
        <v>100</v>
      </c>
      <c r="BT7" s="24">
        <v>100</v>
      </c>
      <c r="BU7" s="24">
        <v>88.61</v>
      </c>
      <c r="BV7" s="24">
        <v>68.11</v>
      </c>
      <c r="BW7" s="24">
        <v>67.23</v>
      </c>
      <c r="BX7" s="24">
        <v>61.82</v>
      </c>
      <c r="BY7" s="24">
        <v>61.15</v>
      </c>
      <c r="BZ7" s="24">
        <v>58.41</v>
      </c>
      <c r="CA7" s="24">
        <v>54.51</v>
      </c>
      <c r="CB7" s="24">
        <v>177.76</v>
      </c>
      <c r="CC7" s="24">
        <v>161.46</v>
      </c>
      <c r="CD7" s="24">
        <v>161.9</v>
      </c>
      <c r="CE7" s="24">
        <v>162.22999999999999</v>
      </c>
      <c r="CF7" s="24">
        <v>183.37</v>
      </c>
      <c r="CG7" s="24">
        <v>222.41</v>
      </c>
      <c r="CH7" s="24">
        <v>228.21</v>
      </c>
      <c r="CI7" s="24">
        <v>246.9</v>
      </c>
      <c r="CJ7" s="24">
        <v>250.43</v>
      </c>
      <c r="CK7" s="24">
        <v>267.33999999999997</v>
      </c>
      <c r="CL7" s="24">
        <v>286.33</v>
      </c>
      <c r="CM7" s="24">
        <v>62.28</v>
      </c>
      <c r="CN7" s="24">
        <v>63.64</v>
      </c>
      <c r="CO7" s="24">
        <v>60.83</v>
      </c>
      <c r="CP7" s="24">
        <v>61.33</v>
      </c>
      <c r="CQ7" s="24">
        <v>61.47</v>
      </c>
      <c r="CR7" s="24">
        <v>55.26</v>
      </c>
      <c r="CS7" s="24">
        <v>54.54</v>
      </c>
      <c r="CT7" s="24">
        <v>52.9</v>
      </c>
      <c r="CU7" s="24">
        <v>52.63</v>
      </c>
      <c r="CV7" s="24">
        <v>52.34</v>
      </c>
      <c r="CW7" s="24">
        <v>49.92</v>
      </c>
      <c r="CX7" s="24">
        <v>96.7</v>
      </c>
      <c r="CY7" s="24">
        <v>96.71</v>
      </c>
      <c r="CZ7" s="24">
        <v>96.73</v>
      </c>
      <c r="DA7" s="24">
        <v>96.88</v>
      </c>
      <c r="DB7" s="24">
        <v>96.89</v>
      </c>
      <c r="DC7" s="24">
        <v>90.52</v>
      </c>
      <c r="DD7" s="24">
        <v>90.3</v>
      </c>
      <c r="DE7" s="24">
        <v>90.3</v>
      </c>
      <c r="DF7" s="24">
        <v>90.32</v>
      </c>
      <c r="DG7" s="24">
        <v>90.05</v>
      </c>
      <c r="DH7" s="24">
        <v>87.8</v>
      </c>
      <c r="DI7" s="24">
        <v>3.93</v>
      </c>
      <c r="DJ7" s="24">
        <v>7.35</v>
      </c>
      <c r="DK7" s="24">
        <v>10.6</v>
      </c>
      <c r="DL7" s="24">
        <v>13.68</v>
      </c>
      <c r="DM7" s="24">
        <v>16.8</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created xsi:type="dcterms:W3CDTF">2026-01-23T01:54:52Z</dcterms:created>
  <dcterms:modified xsi:type="dcterms:W3CDTF">2026-02-26T05:46:55Z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2026-02-18T08:19:09Z</vt:filetime>
  </property>
</Properties>
</file>