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T4JDVTFonFvLVTX5J5dT4N8DQ+RDAuKCimtm7I+QXt23U+2jkQHZMWsQhEaDMG6kmaBZ3KCFjSOR2WuzAZ/qg==" workbookSaltValue="FCS48+jwnG0vMwhhPYU1E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<sst xmlns="http://schemas.openxmlformats.org/spreadsheetml/2006/main" xmlns:r="http://schemas.openxmlformats.org/officeDocument/2006/relationships" count="114" uniqueCount="114">
  <si>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</si>
  <si>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</si>
  <si>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</si>
  <si>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</si>
  <si>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</si>
  <si>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</si>
  <si>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</si>
  <si>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</si>
  <si>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</si>
  <si>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</si>
  <si>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</si>
  <si>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</si>
  <si>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</si>
  <si>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</si>
  <si>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</si>
  <si>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</si>
  <si>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</si>
  <si>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</si>
  <si>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</si>
  <si>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</si>
  <si>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</si>
  <si>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</si>
  <si>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</si>
  <si>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</si>
  <si>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</si>
  <si>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</si>
  <si>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</si>
  <si>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</si>
  <si>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</si>
  <si>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</si>
  <si>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</si>
  <si>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</si>
  <si>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</si>
  <si>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</si>
  <si>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</si>
  <si>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</si>
  <si>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</si>
  <si>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</si>
  <si>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</si>
  <si>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</si>
  <si>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</si>
  <si>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</si>
  <si>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</si>
  <si>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</si>
  <si>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</si>
  <si>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</si>
  <si>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</si>
  <si>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</si>
  <si>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</si>
  <si>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</si>
  <si>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</si>
  <si>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</si>
  <si>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</si>
  <si>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</si>
  <si>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</si>
  <si>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</si>
  <si>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</si>
  <si>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</si>
  <si>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</si>
  <si>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</si>
  <si>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</si>
  <si>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</si>
  <si>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</si>
  <si>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</si>
  <si>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</si>
  <si>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</si>
  <si>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</si>
  <si>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</si>
  <si>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</si>
  <si>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</si>
  <si>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</si>
  <si>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</si>
  <si>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</si>
  <si>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</si>
  <si>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</si>
  <si>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</si>
  <si>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</si>
  <si>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</si>
  <si>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</si>
  <si>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</si>
  <si>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</si>
  <si>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</si>
  <si>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</si>
  <si>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</si>
  <si>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</si>
  <si>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</si>
  <si>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</si>
  <si>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</si>
  <si>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</si>
  <si>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</si>
  <si>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</si>
  <si>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</si>
  <si>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r>
      <t>①経常収支比率：100%を上回る黒字のまま推移しており、引き続き健全な経営に努め、将来の更新投資等に充てる財源を確実にストックしていく必要がある。
②累積欠損金比率：累積欠損金は生じていないが、今後も使用料収入の確保と維持管理費の節減に注力する必要がある。
③流動比率：類似団体よりも大幅に上回っているが、下水道未整備区域の建設投資を進めている段階のため、今後も流動負債の増加が見込まれる。整備後の早期接続を促すことで使用料収入を確保し、安定的な流動比率を維持する必要がある。
④企業債残高対事業規模比率：建設投資が続く予定のため、今後も類似団体を上回って推移することが見込まれる。③と同じく、早期接続によって使用料収入を確保し、企業債残高の対事業費規模の縮減に努めたい。
⑤経費回収率：使用料で回収すべき経費を</t>
    </r>
    <r>
      <rPr>
        <sz val="11"/>
        <color auto="1"/>
        <rFont val="ＭＳ ゴシック"/>
      </rPr>
      <t>おおよそ賄えている。今後、整備エリア拡大に伴い汚水処理費の増が見込まれるため、料金収入の確保に努める必要がある。
⑥汚水処理原価：類似団体に比べて低い水準であり、今後水洗化率の向上を図ることで、有収水量の増加による更なる改善を目指す。
⑦施設利用率：該当施設なし
⑧水洗化率：類似団体に比べて高い水準であり、また、本市においては、整備区域は拡大途上である。引き続き、整備後の早期接続を促すため、広報や地元説明会等を実施し、水洗化率向上に努めたい。</t>
    </r>
    <rPh sb="499" eb="500">
      <t>クラ</t>
    </rPh>
    <rPh sb="502" eb="503">
      <t>タカ</t>
    </rPh>
    <rPh sb="504" eb="506">
      <t>スイジュン</t>
    </rPh>
    <rPh sb="534" eb="535">
      <t>ヒ</t>
    </rPh>
    <rPh sb="536" eb="537">
      <t>ツヅ</t>
    </rPh>
    <rPh sb="563" eb="565">
      <t>ジッシ</t>
    </rPh>
    <rPh sb="574" eb="575">
      <t>ツト</t>
    </rPh>
    <phoneticPr fontId="1"/>
  </si>
  <si>
    <t>類似団体平均(N-2)</t>
  </si>
  <si>
    <t>類似団体平均(N-1)</t>
  </si>
  <si>
    <t>類似団体平均(N)</t>
  </si>
  <si>
    <t>参照用</t>
    <rPh sb="0" eb="3">
      <t>サンショウヨウ</t>
    </rPh>
    <phoneticPr fontId="1"/>
  </si>
  <si>
    <t>富山県　砺波市</t>
  </si>
  <si>
    <t>法適用</t>
  </si>
  <si>
    <t>下水道事業</t>
  </si>
  <si>
    <t>D2</t>
  </si>
  <si>
    <r>
      <t>①有形固定資産減価償却率：類似団体に比べて減価償却は進行していないが、将来の更新に備え確実に財源を確保しておく必要がある。
②管渠老朽化率、③管渠改善率：本市の特定環境保全公共下水道事業については、平成７年の供用開始で、管渠については法定耐用年数を経過していないため、当面大規模な施設更新は見込んでいない。
　</t>
    </r>
    <r>
      <rPr>
        <sz val="11"/>
        <color auto="1"/>
        <rFont val="ＭＳ ゴシック"/>
      </rPr>
      <t>令和５年度に改定したストックマネジメント計画に基づき、計画的・効果的な更新を行う。</t>
    </r>
  </si>
  <si>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</si>
  <si>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</si>
  <si>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</si>
  <si>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</si>
  <si>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</si>
  <si>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</si>
  <si>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</si>
  <si>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</si>
  <si>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</si>
  <si>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</si>
  <si>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</si>
  <si>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color auto="1"/>
        <rFont val="ＭＳ ゴシック"/>
      </rPr>
      <t>本市の特定環境保全公共下水道事業は、下水道未整備区域の建設投資を進めている段階であり、投資による支出が続く。近年の人件費増加や物価高騰の影響も踏まえつつ、今後も健全な経営を維持するため、早期接続を促し使用料収入を確保するという課題がある。
　本市では令和２年度に下水道整備基本計画の見直しを行ったところである。これに基づき、未整備地域の早期整備を図り、水洗化率の向上と使用料収入の確保を促進し、経営の健全化に努める。
　なお、本市では、令和６年度に経営戦略の見直しを行った。</t>
    </r>
    <rPh sb="1" eb="3">
      <t>ホンシ</t>
    </rPh>
    <rPh sb="69" eb="71">
      <t>エイキョウ</t>
    </rPh>
    <rPh sb="78" eb="80">
      <t>コンゴ</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</si>
</sst>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83.77</c:v>
                </c:pt>
                <c:pt idx="1">
                  <c:v>85</c:v>
                </c:pt>
                <c:pt idx="2">
                  <c:v>85.47</c:v>
                </c:pt>
                <c:pt idx="3">
                  <c:v>86.34</c:v>
                </c:pt>
                <c:pt idx="4">
                  <c:v>87.36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93.07</c:v>
                </c:pt>
                <c:pt idx="1">
                  <c:v>102.84</c:v>
                </c:pt>
                <c:pt idx="2">
                  <c:v>101.77</c:v>
                </c:pt>
                <c:pt idx="3">
                  <c:v>104.9</c:v>
                </c:pt>
                <c:pt idx="4">
                  <c:v>101.03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2.4900000000000002</c:v>
                </c:pt>
                <c:pt idx="1">
                  <c:v>4.9000000000000004</c:v>
                </c:pt>
                <c:pt idx="2">
                  <c:v>7.14</c:v>
                </c:pt>
                <c:pt idx="3">
                  <c:v>9.5500000000000007</c:v>
                </c:pt>
                <c:pt idx="4">
                  <c:v>11.72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11.83</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148.87</c:v>
                </c:pt>
                <c:pt idx="1">
                  <c:v>160.97</c:v>
                </c:pt>
                <c:pt idx="2">
                  <c:v>153.41999999999999</c:v>
                </c:pt>
                <c:pt idx="3">
                  <c:v>157.27000000000001</c:v>
                </c:pt>
                <c:pt idx="4">
                  <c:v>136.38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2017.7</c:v>
                </c:pt>
                <c:pt idx="1">
                  <c:v>2143.36</c:v>
                </c:pt>
                <c:pt idx="2">
                  <c:v>2133.81</c:v>
                </c:pt>
                <c:pt idx="3">
                  <c:v>2018.8</c:v>
                </c:pt>
                <c:pt idx="4">
                  <c:v>1936.04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96.59</c:v>
                </c:pt>
                <c:pt idx="1">
                  <c:v>93.93</c:v>
                </c:pt>
                <c:pt idx="2">
                  <c:v>100</c:v>
                </c:pt>
                <c:pt idx="3">
                  <c:v>101.36</c:v>
                </c:pt>
                <c:pt idx="4">
                  <c:v>99.71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182.19</c:v>
                </c:pt>
                <c:pt idx="1">
                  <c:v>171.78</c:v>
                </c:pt>
                <c:pt idx="2">
                  <c:v>161.86000000000001</c:v>
                </c:pt>
                <c:pt idx="3">
                  <c:v>160.06</c:v>
                </c:pt>
                <c:pt idx="4">
                  <c:v>163.02000000000001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砺波市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46674</v>
      </c>
      <c r="AM8" s="21"/>
      <c r="AN8" s="21"/>
      <c r="AO8" s="21"/>
      <c r="AP8" s="21"/>
      <c r="AQ8" s="21"/>
      <c r="AR8" s="21"/>
      <c r="AS8" s="21"/>
      <c r="AT8" s="7">
        <f>データ!T6</f>
        <v>127.03</v>
      </c>
      <c r="AU8" s="7"/>
      <c r="AV8" s="7"/>
      <c r="AW8" s="7"/>
      <c r="AX8" s="7"/>
      <c r="AY8" s="7"/>
      <c r="AZ8" s="7"/>
      <c r="BA8" s="7"/>
      <c r="BB8" s="7">
        <f>データ!U6</f>
        <v>367.43</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46.82</v>
      </c>
      <c r="J10" s="7"/>
      <c r="K10" s="7"/>
      <c r="L10" s="7"/>
      <c r="M10" s="7"/>
      <c r="N10" s="7"/>
      <c r="O10" s="7"/>
      <c r="P10" s="7">
        <f>データ!P6</f>
        <v>47.27</v>
      </c>
      <c r="Q10" s="7"/>
      <c r="R10" s="7"/>
      <c r="S10" s="7"/>
      <c r="T10" s="7"/>
      <c r="U10" s="7"/>
      <c r="V10" s="7"/>
      <c r="W10" s="7">
        <f>データ!Q6</f>
        <v>89.04</v>
      </c>
      <c r="X10" s="7"/>
      <c r="Y10" s="7"/>
      <c r="Z10" s="7"/>
      <c r="AA10" s="7"/>
      <c r="AB10" s="7"/>
      <c r="AC10" s="7"/>
      <c r="AD10" s="21">
        <f>データ!R6</f>
        <v>3300</v>
      </c>
      <c r="AE10" s="21"/>
      <c r="AF10" s="21"/>
      <c r="AG10" s="21"/>
      <c r="AH10" s="21"/>
      <c r="AI10" s="21"/>
      <c r="AJ10" s="21"/>
      <c r="AK10" s="2"/>
      <c r="AL10" s="21">
        <f>データ!V6</f>
        <v>21996</v>
      </c>
      <c r="AM10" s="21"/>
      <c r="AN10" s="21"/>
      <c r="AO10" s="21"/>
      <c r="AP10" s="21"/>
      <c r="AQ10" s="21"/>
      <c r="AR10" s="21"/>
      <c r="AS10" s="21"/>
      <c r="AT10" s="7">
        <f>データ!W6</f>
        <v>7.3</v>
      </c>
      <c r="AU10" s="7"/>
      <c r="AV10" s="7"/>
      <c r="AW10" s="7"/>
      <c r="AX10" s="7"/>
      <c r="AY10" s="7"/>
      <c r="AZ10" s="7"/>
      <c r="BA10" s="7"/>
      <c r="BB10" s="7">
        <f>データ!X6</f>
        <v>3013.15</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92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101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hljutHLSxc29TGlhiBDLS1QW6TPr4J11LcLMEjMzPaN9aIPpDfsdilrY7PCpVFQU/OhUrZd4ZV5Zc6mpGjuhQ==" saltValue="79XcMFcYYOUfq8kPWDR+9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16</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93</v>
      </c>
      <c r="AG5" s="66" t="s">
        <v>94</v>
      </c>
      <c r="AH5" s="66" t="s">
        <v>95</v>
      </c>
      <c r="AI5" s="66" t="s">
        <v>46</v>
      </c>
      <c r="AJ5" s="66" t="s">
        <v>84</v>
      </c>
      <c r="AK5" s="66" t="s">
        <v>85</v>
      </c>
      <c r="AL5" s="66" t="s">
        <v>86</v>
      </c>
      <c r="AM5" s="66" t="s">
        <v>87</v>
      </c>
      <c r="AN5" s="66" t="s">
        <v>88</v>
      </c>
      <c r="AO5" s="66" t="s">
        <v>89</v>
      </c>
      <c r="AP5" s="66" t="s">
        <v>91</v>
      </c>
      <c r="AQ5" s="66" t="s">
        <v>93</v>
      </c>
      <c r="AR5" s="66" t="s">
        <v>94</v>
      </c>
      <c r="AS5" s="66" t="s">
        <v>95</v>
      </c>
      <c r="AT5" s="66" t="s">
        <v>90</v>
      </c>
      <c r="AU5" s="66" t="s">
        <v>84</v>
      </c>
      <c r="AV5" s="66" t="s">
        <v>85</v>
      </c>
      <c r="AW5" s="66" t="s">
        <v>86</v>
      </c>
      <c r="AX5" s="66" t="s">
        <v>87</v>
      </c>
      <c r="AY5" s="66" t="s">
        <v>88</v>
      </c>
      <c r="AZ5" s="66" t="s">
        <v>89</v>
      </c>
      <c r="BA5" s="66" t="s">
        <v>91</v>
      </c>
      <c r="BB5" s="66" t="s">
        <v>93</v>
      </c>
      <c r="BC5" s="66" t="s">
        <v>94</v>
      </c>
      <c r="BD5" s="66" t="s">
        <v>95</v>
      </c>
      <c r="BE5" s="66" t="s">
        <v>90</v>
      </c>
      <c r="BF5" s="66" t="s">
        <v>84</v>
      </c>
      <c r="BG5" s="66" t="s">
        <v>85</v>
      </c>
      <c r="BH5" s="66" t="s">
        <v>86</v>
      </c>
      <c r="BI5" s="66" t="s">
        <v>87</v>
      </c>
      <c r="BJ5" s="66" t="s">
        <v>88</v>
      </c>
      <c r="BK5" s="66" t="s">
        <v>89</v>
      </c>
      <c r="BL5" s="66" t="s">
        <v>91</v>
      </c>
      <c r="BM5" s="66" t="s">
        <v>93</v>
      </c>
      <c r="BN5" s="66" t="s">
        <v>94</v>
      </c>
      <c r="BO5" s="66" t="s">
        <v>95</v>
      </c>
      <c r="BP5" s="66" t="s">
        <v>90</v>
      </c>
      <c r="BQ5" s="66" t="s">
        <v>84</v>
      </c>
      <c r="BR5" s="66" t="s">
        <v>85</v>
      </c>
      <c r="BS5" s="66" t="s">
        <v>86</v>
      </c>
      <c r="BT5" s="66" t="s">
        <v>87</v>
      </c>
      <c r="BU5" s="66" t="s">
        <v>88</v>
      </c>
      <c r="BV5" s="66" t="s">
        <v>89</v>
      </c>
      <c r="BW5" s="66" t="s">
        <v>91</v>
      </c>
      <c r="BX5" s="66" t="s">
        <v>93</v>
      </c>
      <c r="BY5" s="66" t="s">
        <v>94</v>
      </c>
      <c r="BZ5" s="66" t="s">
        <v>95</v>
      </c>
      <c r="CA5" s="66" t="s">
        <v>90</v>
      </c>
      <c r="CB5" s="66" t="s">
        <v>84</v>
      </c>
      <c r="CC5" s="66" t="s">
        <v>85</v>
      </c>
      <c r="CD5" s="66" t="s">
        <v>86</v>
      </c>
      <c r="CE5" s="66" t="s">
        <v>87</v>
      </c>
      <c r="CF5" s="66" t="s">
        <v>88</v>
      </c>
      <c r="CG5" s="66" t="s">
        <v>89</v>
      </c>
      <c r="CH5" s="66" t="s">
        <v>91</v>
      </c>
      <c r="CI5" s="66" t="s">
        <v>93</v>
      </c>
      <c r="CJ5" s="66" t="s">
        <v>94</v>
      </c>
      <c r="CK5" s="66" t="s">
        <v>95</v>
      </c>
      <c r="CL5" s="66" t="s">
        <v>90</v>
      </c>
      <c r="CM5" s="66" t="s">
        <v>84</v>
      </c>
      <c r="CN5" s="66" t="s">
        <v>85</v>
      </c>
      <c r="CO5" s="66" t="s">
        <v>86</v>
      </c>
      <c r="CP5" s="66" t="s">
        <v>87</v>
      </c>
      <c r="CQ5" s="66" t="s">
        <v>88</v>
      </c>
      <c r="CR5" s="66" t="s">
        <v>89</v>
      </c>
      <c r="CS5" s="66" t="s">
        <v>91</v>
      </c>
      <c r="CT5" s="66" t="s">
        <v>93</v>
      </c>
      <c r="CU5" s="66" t="s">
        <v>94</v>
      </c>
      <c r="CV5" s="66" t="s">
        <v>95</v>
      </c>
      <c r="CW5" s="66" t="s">
        <v>90</v>
      </c>
      <c r="CX5" s="66" t="s">
        <v>84</v>
      </c>
      <c r="CY5" s="66" t="s">
        <v>85</v>
      </c>
      <c r="CZ5" s="66" t="s">
        <v>86</v>
      </c>
      <c r="DA5" s="66" t="s">
        <v>87</v>
      </c>
      <c r="DB5" s="66" t="s">
        <v>88</v>
      </c>
      <c r="DC5" s="66" t="s">
        <v>89</v>
      </c>
      <c r="DD5" s="66" t="s">
        <v>91</v>
      </c>
      <c r="DE5" s="66" t="s">
        <v>93</v>
      </c>
      <c r="DF5" s="66" t="s">
        <v>94</v>
      </c>
      <c r="DG5" s="66" t="s">
        <v>95</v>
      </c>
      <c r="DH5" s="66" t="s">
        <v>90</v>
      </c>
      <c r="DI5" s="66" t="s">
        <v>84</v>
      </c>
      <c r="DJ5" s="66" t="s">
        <v>85</v>
      </c>
      <c r="DK5" s="66" t="s">
        <v>86</v>
      </c>
      <c r="DL5" s="66" t="s">
        <v>87</v>
      </c>
      <c r="DM5" s="66" t="s">
        <v>88</v>
      </c>
      <c r="DN5" s="66" t="s">
        <v>89</v>
      </c>
      <c r="DO5" s="66" t="s">
        <v>91</v>
      </c>
      <c r="DP5" s="66" t="s">
        <v>93</v>
      </c>
      <c r="DQ5" s="66" t="s">
        <v>94</v>
      </c>
      <c r="DR5" s="66" t="s">
        <v>95</v>
      </c>
      <c r="DS5" s="66" t="s">
        <v>90</v>
      </c>
      <c r="DT5" s="66" t="s">
        <v>84</v>
      </c>
      <c r="DU5" s="66" t="s">
        <v>85</v>
      </c>
      <c r="DV5" s="66" t="s">
        <v>86</v>
      </c>
      <c r="DW5" s="66" t="s">
        <v>87</v>
      </c>
      <c r="DX5" s="66" t="s">
        <v>88</v>
      </c>
      <c r="DY5" s="66" t="s">
        <v>89</v>
      </c>
      <c r="DZ5" s="66" t="s">
        <v>91</v>
      </c>
      <c r="EA5" s="66" t="s">
        <v>93</v>
      </c>
      <c r="EB5" s="66" t="s">
        <v>94</v>
      </c>
      <c r="EC5" s="66" t="s">
        <v>95</v>
      </c>
      <c r="ED5" s="66" t="s">
        <v>90</v>
      </c>
      <c r="EE5" s="66" t="s">
        <v>84</v>
      </c>
      <c r="EF5" s="66" t="s">
        <v>85</v>
      </c>
      <c r="EG5" s="66" t="s">
        <v>86</v>
      </c>
      <c r="EH5" s="66" t="s">
        <v>87</v>
      </c>
      <c r="EI5" s="66" t="s">
        <v>88</v>
      </c>
      <c r="EJ5" s="66" t="s">
        <v>89</v>
      </c>
      <c r="EK5" s="66" t="s">
        <v>91</v>
      </c>
      <c r="EL5" s="66" t="s">
        <v>93</v>
      </c>
      <c r="EM5" s="66" t="s">
        <v>94</v>
      </c>
      <c r="EN5" s="66" t="s">
        <v>95</v>
      </c>
      <c r="EO5" s="66" t="s">
        <v>90</v>
      </c>
    </row>
    <row r="6" spans="1:148" s="55" customFormat="1">
      <c r="A6" s="56" t="s">
        <v>96</v>
      </c>
      <c r="B6" s="61">
        <f t="shared" ref="B6:X6" si="1">B7</f>
        <v>2024</v>
      </c>
      <c r="C6" s="61">
        <f t="shared" si="1"/>
        <v>162086</v>
      </c>
      <c r="D6" s="61">
        <f t="shared" si="1"/>
        <v>46</v>
      </c>
      <c r="E6" s="61">
        <f t="shared" si="1"/>
        <v>17</v>
      </c>
      <c r="F6" s="61">
        <f t="shared" si="1"/>
        <v>4</v>
      </c>
      <c r="G6" s="61">
        <f t="shared" si="1"/>
        <v>0</v>
      </c>
      <c r="H6" s="61" t="str">
        <f t="shared" si="1"/>
        <v>富山県　砺波市</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46.82</v>
      </c>
      <c r="P6" s="69">
        <f t="shared" si="1"/>
        <v>47.27</v>
      </c>
      <c r="Q6" s="69">
        <f t="shared" si="1"/>
        <v>89.04</v>
      </c>
      <c r="R6" s="69">
        <f t="shared" si="1"/>
        <v>3300</v>
      </c>
      <c r="S6" s="69">
        <f t="shared" si="1"/>
        <v>46674</v>
      </c>
      <c r="T6" s="69">
        <f t="shared" si="1"/>
        <v>127.03</v>
      </c>
      <c r="U6" s="69">
        <f t="shared" si="1"/>
        <v>367.43</v>
      </c>
      <c r="V6" s="69">
        <f t="shared" si="1"/>
        <v>21996</v>
      </c>
      <c r="W6" s="69">
        <f t="shared" si="1"/>
        <v>7.3</v>
      </c>
      <c r="X6" s="69">
        <f t="shared" si="1"/>
        <v>3013.15</v>
      </c>
      <c r="Y6" s="77">
        <f t="shared" ref="Y6:AH6" si="2">IF(Y7="",NA(),Y7)</f>
        <v>93.07</v>
      </c>
      <c r="Z6" s="77">
        <f t="shared" si="2"/>
        <v>102.84</v>
      </c>
      <c r="AA6" s="77">
        <f t="shared" si="2"/>
        <v>101.77</v>
      </c>
      <c r="AB6" s="77">
        <f t="shared" si="2"/>
        <v>104.9</v>
      </c>
      <c r="AC6" s="77">
        <f t="shared" si="2"/>
        <v>101.03</v>
      </c>
      <c r="AD6" s="77">
        <f t="shared" si="2"/>
        <v>105.78</v>
      </c>
      <c r="AE6" s="77">
        <f t="shared" si="2"/>
        <v>106.09</v>
      </c>
      <c r="AF6" s="77">
        <f t="shared" si="2"/>
        <v>106.44</v>
      </c>
      <c r="AG6" s="77">
        <f t="shared" si="2"/>
        <v>107.11</v>
      </c>
      <c r="AH6" s="77">
        <f t="shared" si="2"/>
        <v>106.38</v>
      </c>
      <c r="AI6" s="69" t="str">
        <f>IF(AI7="","",IF(AI7="-","【-】","【"&amp;SUBSTITUTE(TEXT(AI7,"#,##0.00"),"-","△")&amp;"】"))</f>
        <v>【105.07】</v>
      </c>
      <c r="AJ6" s="77">
        <f t="shared" ref="AJ6:AS6" si="3">IF(AJ7="",NA(),AJ7)</f>
        <v>11.83</v>
      </c>
      <c r="AK6" s="69">
        <f t="shared" si="3"/>
        <v>0</v>
      </c>
      <c r="AL6" s="69">
        <f t="shared" si="3"/>
        <v>0</v>
      </c>
      <c r="AM6" s="69">
        <f t="shared" si="3"/>
        <v>0</v>
      </c>
      <c r="AN6" s="69">
        <f t="shared" si="3"/>
        <v>0</v>
      </c>
      <c r="AO6" s="77">
        <f t="shared" si="3"/>
        <v>63.96</v>
      </c>
      <c r="AP6" s="77">
        <f t="shared" si="3"/>
        <v>69.42</v>
      </c>
      <c r="AQ6" s="77">
        <f t="shared" si="3"/>
        <v>72.86</v>
      </c>
      <c r="AR6" s="77">
        <f t="shared" si="3"/>
        <v>69.540000000000006</v>
      </c>
      <c r="AS6" s="77">
        <f t="shared" si="3"/>
        <v>70.63</v>
      </c>
      <c r="AT6" s="69" t="str">
        <f>IF(AT7="","",IF(AT7="-","【-】","【"&amp;SUBSTITUTE(TEXT(AT7,"#,##0.00"),"-","△")&amp;"】"))</f>
        <v>【63.54】</v>
      </c>
      <c r="AU6" s="77">
        <f t="shared" ref="AU6:BD6" si="4">IF(AU7="",NA(),AU7)</f>
        <v>148.87</v>
      </c>
      <c r="AV6" s="77">
        <f t="shared" si="4"/>
        <v>160.97</v>
      </c>
      <c r="AW6" s="77">
        <f t="shared" si="4"/>
        <v>153.41999999999999</v>
      </c>
      <c r="AX6" s="77">
        <f t="shared" si="4"/>
        <v>157.27000000000001</v>
      </c>
      <c r="AY6" s="77">
        <f t="shared" si="4"/>
        <v>136.38</v>
      </c>
      <c r="AZ6" s="77">
        <f t="shared" si="4"/>
        <v>44.24</v>
      </c>
      <c r="BA6" s="77">
        <f t="shared" si="4"/>
        <v>43.07</v>
      </c>
      <c r="BB6" s="77">
        <f t="shared" si="4"/>
        <v>45.42</v>
      </c>
      <c r="BC6" s="77">
        <f t="shared" si="4"/>
        <v>50.63</v>
      </c>
      <c r="BD6" s="77">
        <f t="shared" si="4"/>
        <v>53.28</v>
      </c>
      <c r="BE6" s="69" t="str">
        <f>IF(BE7="","",IF(BE7="-","【-】","【"&amp;SUBSTITUTE(TEXT(BE7,"#,##0.00"),"-","△")&amp;"】"))</f>
        <v>【50.90】</v>
      </c>
      <c r="BF6" s="77">
        <f t="shared" ref="BF6:BO6" si="5">IF(BF7="",NA(),BF7)</f>
        <v>2017.7</v>
      </c>
      <c r="BG6" s="77">
        <f t="shared" si="5"/>
        <v>2143.36</v>
      </c>
      <c r="BH6" s="77">
        <f t="shared" si="5"/>
        <v>2133.81</v>
      </c>
      <c r="BI6" s="77">
        <f t="shared" si="5"/>
        <v>2018.8</v>
      </c>
      <c r="BJ6" s="77">
        <f t="shared" si="5"/>
        <v>1936.04</v>
      </c>
      <c r="BK6" s="77">
        <f t="shared" si="5"/>
        <v>1258.43</v>
      </c>
      <c r="BL6" s="77">
        <f t="shared" si="5"/>
        <v>1163.75</v>
      </c>
      <c r="BM6" s="77">
        <f t="shared" si="5"/>
        <v>1195.47</v>
      </c>
      <c r="BN6" s="77">
        <f t="shared" si="5"/>
        <v>1168.69</v>
      </c>
      <c r="BO6" s="77">
        <f t="shared" si="5"/>
        <v>1142.44</v>
      </c>
      <c r="BP6" s="69" t="str">
        <f>IF(BP7="","",IF(BP7="-","【-】","【"&amp;SUBSTITUTE(TEXT(BP7,"#,##0.00"),"-","△")&amp;"】"))</f>
        <v>【1,099.15】</v>
      </c>
      <c r="BQ6" s="77">
        <f t="shared" ref="BQ6:BZ6" si="6">IF(BQ7="",NA(),BQ7)</f>
        <v>96.59</v>
      </c>
      <c r="BR6" s="77">
        <f t="shared" si="6"/>
        <v>93.93</v>
      </c>
      <c r="BS6" s="77">
        <f t="shared" si="6"/>
        <v>100</v>
      </c>
      <c r="BT6" s="77">
        <f t="shared" si="6"/>
        <v>101.36</v>
      </c>
      <c r="BU6" s="77">
        <f t="shared" si="6"/>
        <v>99.71</v>
      </c>
      <c r="BV6" s="77">
        <f t="shared" si="6"/>
        <v>73.36</v>
      </c>
      <c r="BW6" s="77">
        <f t="shared" si="6"/>
        <v>72.599999999999994</v>
      </c>
      <c r="BX6" s="77">
        <f t="shared" si="6"/>
        <v>69.430000000000007</v>
      </c>
      <c r="BY6" s="77">
        <f t="shared" si="6"/>
        <v>70.709999999999994</v>
      </c>
      <c r="BZ6" s="77">
        <f t="shared" si="6"/>
        <v>66.63</v>
      </c>
      <c r="CA6" s="69" t="str">
        <f>IF(CA7="","",IF(CA7="-","【-】","【"&amp;SUBSTITUTE(TEXT(CA7,"#,##0.00"),"-","△")&amp;"】"))</f>
        <v>【72.92】</v>
      </c>
      <c r="CB6" s="77">
        <f t="shared" ref="CB6:CK6" si="7">IF(CB7="",NA(),CB7)</f>
        <v>182.19</v>
      </c>
      <c r="CC6" s="77">
        <f t="shared" si="7"/>
        <v>171.78</v>
      </c>
      <c r="CD6" s="77">
        <f t="shared" si="7"/>
        <v>161.86000000000001</v>
      </c>
      <c r="CE6" s="77">
        <f t="shared" si="7"/>
        <v>160.06</v>
      </c>
      <c r="CF6" s="77">
        <f t="shared" si="7"/>
        <v>163.02000000000001</v>
      </c>
      <c r="CG6" s="77">
        <f t="shared" si="7"/>
        <v>224.88</v>
      </c>
      <c r="CH6" s="77">
        <f t="shared" si="7"/>
        <v>228.64</v>
      </c>
      <c r="CI6" s="77">
        <f t="shared" si="7"/>
        <v>239.46</v>
      </c>
      <c r="CJ6" s="77">
        <f t="shared" si="7"/>
        <v>233.15</v>
      </c>
      <c r="CK6" s="77">
        <f t="shared" si="7"/>
        <v>252.17</v>
      </c>
      <c r="CL6" s="69" t="str">
        <f>IF(CL7="","",IF(CL7="-","【-】","【"&amp;SUBSTITUTE(TEXT(CL7,"#,##0.00"),"-","△")&amp;"】"))</f>
        <v>【225.78】</v>
      </c>
      <c r="CM6" s="77" t="str">
        <f t="shared" ref="CM6:CV6" si="8">IF(CM7="",NA(),CM7)</f>
        <v>-</v>
      </c>
      <c r="CN6" s="77" t="str">
        <f t="shared" si="8"/>
        <v>-</v>
      </c>
      <c r="CO6" s="77" t="str">
        <f t="shared" si="8"/>
        <v>-</v>
      </c>
      <c r="CP6" s="77" t="str">
        <f t="shared" si="8"/>
        <v>-</v>
      </c>
      <c r="CQ6" s="77" t="str">
        <f t="shared" si="8"/>
        <v>-</v>
      </c>
      <c r="CR6" s="77">
        <f t="shared" si="8"/>
        <v>42.4</v>
      </c>
      <c r="CS6" s="77">
        <f t="shared" si="8"/>
        <v>42.28</v>
      </c>
      <c r="CT6" s="77">
        <f t="shared" si="8"/>
        <v>41.06</v>
      </c>
      <c r="CU6" s="77">
        <f t="shared" si="8"/>
        <v>42.09</v>
      </c>
      <c r="CV6" s="77">
        <f t="shared" si="8"/>
        <v>42.15</v>
      </c>
      <c r="CW6" s="69" t="str">
        <f>IF(CW7="","",IF(CW7="-","【-】","【"&amp;SUBSTITUTE(TEXT(CW7,"#,##0.00"),"-","△")&amp;"】"))</f>
        <v>【43.17】</v>
      </c>
      <c r="CX6" s="77">
        <f t="shared" ref="CX6:DG6" si="9">IF(CX7="",NA(),CX7)</f>
        <v>83.77</v>
      </c>
      <c r="CY6" s="77">
        <f t="shared" si="9"/>
        <v>85</v>
      </c>
      <c r="CZ6" s="77">
        <f t="shared" si="9"/>
        <v>85.47</v>
      </c>
      <c r="DA6" s="77">
        <f t="shared" si="9"/>
        <v>86.34</v>
      </c>
      <c r="DB6" s="77">
        <f t="shared" si="9"/>
        <v>87.36</v>
      </c>
      <c r="DC6" s="77">
        <f t="shared" si="9"/>
        <v>84.19</v>
      </c>
      <c r="DD6" s="77">
        <f t="shared" si="9"/>
        <v>84.34</v>
      </c>
      <c r="DE6" s="77">
        <f t="shared" si="9"/>
        <v>84.34</v>
      </c>
      <c r="DF6" s="77">
        <f t="shared" si="9"/>
        <v>84.73</v>
      </c>
      <c r="DG6" s="77">
        <f t="shared" si="9"/>
        <v>84.21</v>
      </c>
      <c r="DH6" s="69" t="str">
        <f>IF(DH7="","",IF(DH7="-","【-】","【"&amp;SUBSTITUTE(TEXT(DH7,"#,##0.00"),"-","△")&amp;"】"))</f>
        <v>【86.31】</v>
      </c>
      <c r="DI6" s="77">
        <f t="shared" ref="DI6:DR6" si="10">IF(DI7="",NA(),DI7)</f>
        <v>2.4900000000000002</v>
      </c>
      <c r="DJ6" s="77">
        <f t="shared" si="10"/>
        <v>4.9000000000000004</v>
      </c>
      <c r="DK6" s="77">
        <f t="shared" si="10"/>
        <v>7.14</v>
      </c>
      <c r="DL6" s="77">
        <f t="shared" si="10"/>
        <v>9.5500000000000007</v>
      </c>
      <c r="DM6" s="77">
        <f t="shared" si="10"/>
        <v>11.72</v>
      </c>
      <c r="DN6" s="77">
        <f t="shared" si="10"/>
        <v>21.36</v>
      </c>
      <c r="DO6" s="77">
        <f t="shared" si="10"/>
        <v>22.79</v>
      </c>
      <c r="DP6" s="77">
        <f t="shared" si="10"/>
        <v>24.8</v>
      </c>
      <c r="DQ6" s="77">
        <f t="shared" si="10"/>
        <v>26.77</v>
      </c>
      <c r="DR6" s="77">
        <f t="shared" si="10"/>
        <v>27.46</v>
      </c>
      <c r="DS6" s="69" t="str">
        <f>IF(DS7="","",IF(DS7="-","【-】","【"&amp;SUBSTITUTE(TEXT(DS7,"#,##0.00"),"-","△")&amp;"】"))</f>
        <v>【30.82】</v>
      </c>
      <c r="DT6" s="69">
        <f t="shared" ref="DT6:EC6" si="11">IF(DT7="",NA(),DT7)</f>
        <v>0</v>
      </c>
      <c r="DU6" s="69">
        <f t="shared" si="11"/>
        <v>0</v>
      </c>
      <c r="DV6" s="69">
        <f t="shared" si="11"/>
        <v>0</v>
      </c>
      <c r="DW6" s="69">
        <f t="shared" si="11"/>
        <v>0</v>
      </c>
      <c r="DX6" s="69">
        <f t="shared" si="11"/>
        <v>0</v>
      </c>
      <c r="DY6" s="77">
        <f t="shared" si="11"/>
        <v>1.e-002</v>
      </c>
      <c r="DZ6" s="77">
        <f t="shared" si="11"/>
        <v>1.e-002</v>
      </c>
      <c r="EA6" s="77">
        <f t="shared" si="11"/>
        <v>2.e-002</v>
      </c>
      <c r="EB6" s="77">
        <f t="shared" si="11"/>
        <v>7.0000000000000007e-002</v>
      </c>
      <c r="EC6" s="77">
        <f t="shared" si="11"/>
        <v>2.e-002</v>
      </c>
      <c r="ED6" s="69" t="str">
        <f>IF(ED7="","",IF(ED7="-","【-】","【"&amp;SUBSTITUTE(TEXT(ED7,"#,##0.00"),"-","△")&amp;"】"))</f>
        <v>【0.06】</v>
      </c>
      <c r="EE6" s="69">
        <f t="shared" ref="EE6:EN6" si="12">IF(EE7="",NA(),EE7)</f>
        <v>0</v>
      </c>
      <c r="EF6" s="69">
        <f t="shared" si="12"/>
        <v>0</v>
      </c>
      <c r="EG6" s="69">
        <f t="shared" si="12"/>
        <v>0</v>
      </c>
      <c r="EH6" s="69">
        <f t="shared" si="12"/>
        <v>0</v>
      </c>
      <c r="EI6" s="69">
        <f t="shared" si="12"/>
        <v>0</v>
      </c>
      <c r="EJ6" s="77">
        <f t="shared" si="12"/>
        <v>0.39</v>
      </c>
      <c r="EK6" s="77">
        <f t="shared" si="12"/>
        <v>0.1</v>
      </c>
      <c r="EL6" s="77">
        <f t="shared" si="12"/>
        <v>8.e-002</v>
      </c>
      <c r="EM6" s="77">
        <f t="shared" si="12"/>
        <v>6.e-002</v>
      </c>
      <c r="EN6" s="77">
        <f t="shared" si="12"/>
        <v>5.e-002</v>
      </c>
      <c r="EO6" s="69" t="str">
        <f>IF(EO7="","",IF(EO7="-","【-】","【"&amp;SUBSTITUTE(TEXT(EO7,"#,##0.00"),"-","△")&amp;"】"))</f>
        <v>【0.15】</v>
      </c>
    </row>
    <row r="7" spans="1:148" s="55" customFormat="1">
      <c r="A7" s="56"/>
      <c r="B7" s="62">
        <v>2024</v>
      </c>
      <c r="C7" s="62">
        <v>162086</v>
      </c>
      <c r="D7" s="62">
        <v>46</v>
      </c>
      <c r="E7" s="62">
        <v>17</v>
      </c>
      <c r="F7" s="62">
        <v>4</v>
      </c>
      <c r="G7" s="62">
        <v>0</v>
      </c>
      <c r="H7" s="62" t="s">
        <v>97</v>
      </c>
      <c r="I7" s="62" t="s">
        <v>98</v>
      </c>
      <c r="J7" s="62" t="s">
        <v>99</v>
      </c>
      <c r="K7" s="62" t="s">
        <v>13</v>
      </c>
      <c r="L7" s="62" t="s">
        <v>100</v>
      </c>
      <c r="M7" s="62" t="s">
        <v>102</v>
      </c>
      <c r="N7" s="70" t="s">
        <v>103</v>
      </c>
      <c r="O7" s="70">
        <v>46.82</v>
      </c>
      <c r="P7" s="70">
        <v>47.27</v>
      </c>
      <c r="Q7" s="70">
        <v>89.04</v>
      </c>
      <c r="R7" s="70">
        <v>3300</v>
      </c>
      <c r="S7" s="70">
        <v>46674</v>
      </c>
      <c r="T7" s="70">
        <v>127.03</v>
      </c>
      <c r="U7" s="70">
        <v>367.43</v>
      </c>
      <c r="V7" s="70">
        <v>21996</v>
      </c>
      <c r="W7" s="70">
        <v>7.3</v>
      </c>
      <c r="X7" s="70">
        <v>3013.15</v>
      </c>
      <c r="Y7" s="70">
        <v>93.07</v>
      </c>
      <c r="Z7" s="70">
        <v>102.84</v>
      </c>
      <c r="AA7" s="70">
        <v>101.77</v>
      </c>
      <c r="AB7" s="70">
        <v>104.9</v>
      </c>
      <c r="AC7" s="70">
        <v>101.03</v>
      </c>
      <c r="AD7" s="70">
        <v>105.78</v>
      </c>
      <c r="AE7" s="70">
        <v>106.09</v>
      </c>
      <c r="AF7" s="70">
        <v>106.44</v>
      </c>
      <c r="AG7" s="70">
        <v>107.11</v>
      </c>
      <c r="AH7" s="70">
        <v>106.38</v>
      </c>
      <c r="AI7" s="70">
        <v>105.07</v>
      </c>
      <c r="AJ7" s="70">
        <v>11.83</v>
      </c>
      <c r="AK7" s="70">
        <v>0</v>
      </c>
      <c r="AL7" s="70">
        <v>0</v>
      </c>
      <c r="AM7" s="70">
        <v>0</v>
      </c>
      <c r="AN7" s="70">
        <v>0</v>
      </c>
      <c r="AO7" s="70">
        <v>63.96</v>
      </c>
      <c r="AP7" s="70">
        <v>69.42</v>
      </c>
      <c r="AQ7" s="70">
        <v>72.86</v>
      </c>
      <c r="AR7" s="70">
        <v>69.540000000000006</v>
      </c>
      <c r="AS7" s="70">
        <v>70.63</v>
      </c>
      <c r="AT7" s="70">
        <v>63.54</v>
      </c>
      <c r="AU7" s="70">
        <v>148.87</v>
      </c>
      <c r="AV7" s="70">
        <v>160.97</v>
      </c>
      <c r="AW7" s="70">
        <v>153.41999999999999</v>
      </c>
      <c r="AX7" s="70">
        <v>157.27000000000001</v>
      </c>
      <c r="AY7" s="70">
        <v>136.38</v>
      </c>
      <c r="AZ7" s="70">
        <v>44.24</v>
      </c>
      <c r="BA7" s="70">
        <v>43.07</v>
      </c>
      <c r="BB7" s="70">
        <v>45.42</v>
      </c>
      <c r="BC7" s="70">
        <v>50.63</v>
      </c>
      <c r="BD7" s="70">
        <v>53.28</v>
      </c>
      <c r="BE7" s="70">
        <v>50.9</v>
      </c>
      <c r="BF7" s="70">
        <v>2017.7</v>
      </c>
      <c r="BG7" s="70">
        <v>2143.36</v>
      </c>
      <c r="BH7" s="70">
        <v>2133.81</v>
      </c>
      <c r="BI7" s="70">
        <v>2018.8</v>
      </c>
      <c r="BJ7" s="70">
        <v>1936.04</v>
      </c>
      <c r="BK7" s="70">
        <v>1258.43</v>
      </c>
      <c r="BL7" s="70">
        <v>1163.75</v>
      </c>
      <c r="BM7" s="70">
        <v>1195.47</v>
      </c>
      <c r="BN7" s="70">
        <v>1168.69</v>
      </c>
      <c r="BO7" s="70">
        <v>1142.44</v>
      </c>
      <c r="BP7" s="70">
        <v>1099.1500000000001</v>
      </c>
      <c r="BQ7" s="70">
        <v>96.59</v>
      </c>
      <c r="BR7" s="70">
        <v>93.93</v>
      </c>
      <c r="BS7" s="70">
        <v>100</v>
      </c>
      <c r="BT7" s="70">
        <v>101.36</v>
      </c>
      <c r="BU7" s="70">
        <v>99.71</v>
      </c>
      <c r="BV7" s="70">
        <v>73.36</v>
      </c>
      <c r="BW7" s="70">
        <v>72.599999999999994</v>
      </c>
      <c r="BX7" s="70">
        <v>69.430000000000007</v>
      </c>
      <c r="BY7" s="70">
        <v>70.709999999999994</v>
      </c>
      <c r="BZ7" s="70">
        <v>66.63</v>
      </c>
      <c r="CA7" s="70">
        <v>72.92</v>
      </c>
      <c r="CB7" s="70">
        <v>182.19</v>
      </c>
      <c r="CC7" s="70">
        <v>171.78</v>
      </c>
      <c r="CD7" s="70">
        <v>161.86000000000001</v>
      </c>
      <c r="CE7" s="70">
        <v>160.06</v>
      </c>
      <c r="CF7" s="70">
        <v>163.02000000000001</v>
      </c>
      <c r="CG7" s="70">
        <v>224.88</v>
      </c>
      <c r="CH7" s="70">
        <v>228.64</v>
      </c>
      <c r="CI7" s="70">
        <v>239.46</v>
      </c>
      <c r="CJ7" s="70">
        <v>233.15</v>
      </c>
      <c r="CK7" s="70">
        <v>252.17</v>
      </c>
      <c r="CL7" s="70">
        <v>225.78</v>
      </c>
      <c r="CM7" s="70" t="s">
        <v>103</v>
      </c>
      <c r="CN7" s="70" t="s">
        <v>103</v>
      </c>
      <c r="CO7" s="70" t="s">
        <v>103</v>
      </c>
      <c r="CP7" s="70" t="s">
        <v>103</v>
      </c>
      <c r="CQ7" s="70" t="s">
        <v>103</v>
      </c>
      <c r="CR7" s="70">
        <v>42.4</v>
      </c>
      <c r="CS7" s="70">
        <v>42.28</v>
      </c>
      <c r="CT7" s="70">
        <v>41.06</v>
      </c>
      <c r="CU7" s="70">
        <v>42.09</v>
      </c>
      <c r="CV7" s="70">
        <v>42.15</v>
      </c>
      <c r="CW7" s="70">
        <v>43.17</v>
      </c>
      <c r="CX7" s="70">
        <v>83.77</v>
      </c>
      <c r="CY7" s="70">
        <v>85</v>
      </c>
      <c r="CZ7" s="70">
        <v>85.47</v>
      </c>
      <c r="DA7" s="70">
        <v>86.34</v>
      </c>
      <c r="DB7" s="70">
        <v>87.36</v>
      </c>
      <c r="DC7" s="70">
        <v>84.19</v>
      </c>
      <c r="DD7" s="70">
        <v>84.34</v>
      </c>
      <c r="DE7" s="70">
        <v>84.34</v>
      </c>
      <c r="DF7" s="70">
        <v>84.73</v>
      </c>
      <c r="DG7" s="70">
        <v>84.21</v>
      </c>
      <c r="DH7" s="70">
        <v>86.31</v>
      </c>
      <c r="DI7" s="70">
        <v>2.4900000000000002</v>
      </c>
      <c r="DJ7" s="70">
        <v>4.9000000000000004</v>
      </c>
      <c r="DK7" s="70">
        <v>7.14</v>
      </c>
      <c r="DL7" s="70">
        <v>9.5500000000000007</v>
      </c>
      <c r="DM7" s="70">
        <v>11.72</v>
      </c>
      <c r="DN7" s="70">
        <v>21.36</v>
      </c>
      <c r="DO7" s="70">
        <v>22.79</v>
      </c>
      <c r="DP7" s="70">
        <v>24.8</v>
      </c>
      <c r="DQ7" s="70">
        <v>26.77</v>
      </c>
      <c r="DR7" s="70">
        <v>27.46</v>
      </c>
      <c r="DS7" s="70">
        <v>30.82</v>
      </c>
      <c r="DT7" s="70">
        <v>0</v>
      </c>
      <c r="DU7" s="70">
        <v>0</v>
      </c>
      <c r="DV7" s="70">
        <v>0</v>
      </c>
      <c r="DW7" s="70">
        <v>0</v>
      </c>
      <c r="DX7" s="70">
        <v>0</v>
      </c>
      <c r="DY7" s="70">
        <v>1.e-002</v>
      </c>
      <c r="DZ7" s="70">
        <v>1.e-002</v>
      </c>
      <c r="EA7" s="70">
        <v>2.e-002</v>
      </c>
      <c r="EB7" s="70">
        <v>7.0000000000000007e-002</v>
      </c>
      <c r="EC7" s="70">
        <v>2.e-002</v>
      </c>
      <c r="ED7" s="70">
        <v>6.e-002</v>
      </c>
      <c r="EE7" s="70">
        <v>0</v>
      </c>
      <c r="EF7" s="70">
        <v>0</v>
      </c>
      <c r="EG7" s="70">
        <v>0</v>
      </c>
      <c r="EH7" s="70">
        <v>0</v>
      </c>
      <c r="EI7" s="70">
        <v>0</v>
      </c>
      <c r="EJ7" s="70">
        <v>0.39</v>
      </c>
      <c r="EK7" s="70">
        <v>0.1</v>
      </c>
      <c r="EL7" s="70">
        <v>8.e-002</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片山　智遥</cp:lastModifiedBy>
  <dcterms:created xsi:type="dcterms:W3CDTF">2026-01-23T01:44:50Z</dcterms:created>
  <dcterms:modified xsi:type="dcterms:W3CDTF">2026-01-23T08:07:31Z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2026-01-23T08:07:31Z</vt:filetime>
  </property>
</Properties>
</file>