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萩原\庁内\財務課\R7\経営比較分析表\経営比較分析表\"/>
    </mc:Choice>
  </mc:AlternateContent>
  <xr:revisionPtr revIDLastSave="0" documentId="13_ncr:1_{9DFC7B51-79F7-440A-96D9-29090E6FEDAA}" xr6:coauthVersionLast="47" xr6:coauthVersionMax="47" xr10:uidLastSave="{00000000-0000-0000-0000-000000000000}"/>
  <workbookProtection workbookAlgorithmName="SHA-512" workbookHashValue="cctphg0XaXHDHqhH3xShhujT72NniGR0tmPVJpIBNND2+s+DcIWZhfvjX/s+Xm8qeX37+e6+P5bmUU7qAe9ZTw==" workbookSaltValue="iDX8X9admcD2sZ+dtcRvL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<sst xmlns="http://schemas.openxmlformats.org/spreadsheetml/2006/main" count="231" uniqueCount="116">
  <si>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</si>
  <si>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</si>
  <si>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</si>
  <si>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</si>
  <si>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</si>
  <si>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</si>
  <si>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</si>
  <si>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</si>
  <si>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</si>
  <si>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</si>
  <si>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</si>
  <si>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</si>
  <si>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</si>
  <si>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</si>
  <si>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</si>
  <si>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</si>
  <si>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</si>
  <si>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</si>
  <si>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</si>
  <si>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</si>
  <si>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</si>
  <si>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</si>
  <si>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</si>
  <si>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</si>
  <si>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</si>
  <si>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</si>
  <si>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</si>
  <si>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</si>
  <si>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</si>
  <si>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</si>
  <si>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</si>
  <si>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</si>
  <si>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</si>
  <si>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</si>
  <si>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</si>
  <si>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</si>
  <si>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</si>
  <si>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</si>
  <si>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</si>
  <si>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</si>
  <si>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</si>
  <si>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</si>
  <si>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</si>
  <si>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</si>
  <si>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</si>
  <si>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</si>
  <si>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</si>
  <si>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</si>
  <si>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</si>
  <si>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</si>
  <si>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</si>
  <si>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</si>
  <si>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</si>
  <si>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</si>
  <si>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</si>
  <si>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</si>
  <si>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</si>
  <si>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</si>
  <si>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</si>
  <si>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</si>
  <si>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</si>
  <si>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</si>
  <si>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</si>
  <si>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</si>
  <si>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</si>
  <si>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</si>
  <si>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</si>
  <si>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</si>
  <si>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</si>
  <si>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</si>
  <si>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</si>
  <si>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</si>
  <si>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</si>
  <si>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</si>
  <si>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</si>
  <si>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</si>
  <si>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</si>
  <si>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</si>
  <si>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</si>
  <si>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</si>
  <si>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</si>
  <si>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</si>
  <si>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</si>
  <si>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</si>
  <si>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</si>
  <si>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</si>
  <si>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</si>
  <si>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</si>
  <si>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</si>
  <si>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</si>
  <si>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</si>
  <si>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</si>
  <si>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</si>
  <si>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</si>
  <si>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</si>
  <si>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</si>
  <si>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</si>
  <si>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</si>
  <si>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</si>
  <si>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</si>
  <si>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</si>
  <si>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</si>
  <si>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</si>
  <si>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</si>
  <si>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</si>
  <si>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</si>
  <si>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</si>
  <si>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</si>
  <si>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</si>
  <si>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</si>
  <si>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</si>
  <si>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</si>
  <si>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</si>
  <si>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経常収支比率は100％近くを維持しており、累積欠損金も少ない状態にあります。しかしながら、収益の中で一般会計からの繰入金が依然として高い割合を占めています。
　流動比率は、企業債の元金償還額の減少等の影響により令和5年度から改善していますが、依然として全国平均及び類似団体平均を大きく下回る水準となっています。
　今後、経営の健全性を確保していくためには、水洗化率の向上などによる収益基盤の強化と、さらなる経費縮減の推進が必要です。
　企業債残高対事業規模比率は、新規施設および管渠整備の減少に伴い減少傾向にあります。今後は施設の老朽化に伴う更新費用の増加が見込まれ、企業債残高の増加が予想されます。したがって、使用料収入の減少や物価高騰による費用増の可能性を勘案しつつ、計画的かつ着実な施設更新の実施を行う必要があります。
　経費回収率は、下水道使用料の減免を行った令和5年度より改善しており、全国平均および類似団体平均を上回る水準となっています。
　施設利用率に関しては、全国平均および類似団体平均を下回っており、今後も利用率が低下していくことが想定されます。
</t>
    <rPh sb="12" eb="13">
      <t>チカ</t>
    </rPh>
    <rPh sb="352" eb="353">
      <t>オコナ</t>
    </rPh>
    <rPh sb="354" eb="356">
      <t>ヒツヨウ</t>
    </rPh>
    <rPh sb="364" eb="366">
      <t>ケイヒ</t>
    </rPh>
    <rPh sb="366" eb="369">
      <t>カイシュウリツ</t>
    </rPh>
    <rPh sb="372" eb="374">
      <t>ゲンメン</t>
    </rPh>
    <rPh sb="375" eb="376">
      <t>オコナ</t>
    </rPh>
    <rPh sb="453" eb="454">
      <t>シタ</t>
    </rPh>
    <rPh sb="460" eb="462">
      <t>コンゴ</t>
    </rPh>
    <phoneticPr fontId="4"/>
  </si>
  <si>
    <t>　経常収支比率が100％近くとなっているものの、一般会計からの繰入金に依存している状況です。
 流動比率に関しては全国平均および類似団体平均を大きく下回っており、今後の人口減少による使用料収入の減少、物価高騰に伴う施設維持管理費用の増加、さらには施設の老朽化に伴う更新費用の増加を考慮すると、経営環境はますます厳しいものと予想されます。これらの状況に対応するため、経営戦略に基づき、計画的に対策を進めていくことが重要です。具体的には、経営および財政状況の適切な把握を行い、収益の確保や維持管理費の経費縮減に努め、一般会計からの繰入金に過度に依存しない安定した経営基盤の確立を目指します。さらに、公民連携を強化する手法としてウォーターPPPの活用も検討し、運営効率の向上や技術導入による経営改善を図ることが必要です。</t>
    <rPh sb="12" eb="13">
      <t>チカ</t>
    </rPh>
    <rPh sb="71" eb="72">
      <t>オオ</t>
    </rPh>
    <rPh sb="74" eb="75">
      <t>シタ</t>
    </rPh>
    <rPh sb="352" eb="354">
      <t>ヒツヨウ</t>
    </rPh>
    <phoneticPr fontId="4"/>
  </si>
  <si>
    <t>　法適用後、５回目の決算であり、有形固定資産減価償却率は低い状況ですが、平成８年に供用開始した施設の老朽化が始まっています。法定耐用年数を超えた施設はなく、現在のところ老朽管更新は実施していません。
　策定した最適整備構想に基づいた処理施設の改築に取り組みました。</t>
    <rPh sb="2" eb="4">
      <t>テキヨウ</t>
    </rPh>
    <rPh sb="7" eb="9">
      <t>カイメ</t>
    </rPh>
    <rPh sb="16" eb="18">
      <t>ユウケイ</t>
    </rPh>
    <rPh sb="18" eb="20">
      <t>コテイ</t>
    </rPh>
    <rPh sb="20" eb="22">
      <t>シサン</t>
    </rPh>
    <rPh sb="22" eb="24">
      <t>ゲンカ</t>
    </rPh>
    <rPh sb="36" eb="38">
      <t>ヘイセイ</t>
    </rPh>
    <rPh sb="39" eb="40">
      <t>ネン</t>
    </rPh>
    <rPh sb="54" eb="55">
      <t>ハジ</t>
    </rPh>
    <rPh sb="62" eb="64">
      <t>ホウテイ</t>
    </rPh>
    <rPh sb="64" eb="66">
      <t>タイヨウ</t>
    </rPh>
    <rPh sb="66" eb="68">
      <t>ネンスウ</t>
    </rPh>
    <rPh sb="69" eb="70">
      <t>コ</t>
    </rPh>
    <rPh sb="72" eb="74">
      <t>シセツ</t>
    </rPh>
    <rPh sb="78" eb="80">
      <t>ゲンザイ</t>
    </rPh>
    <rPh sb="84" eb="86">
      <t>ロウキュウ</t>
    </rPh>
    <rPh sb="86" eb="87">
      <t>カン</t>
    </rPh>
    <rPh sb="87" eb="89">
      <t>コウシン</t>
    </rPh>
    <rPh sb="90" eb="92">
      <t>ジッシ</t>
    </rPh>
    <rPh sb="101" eb="103">
      <t>サクテイ</t>
    </rPh>
    <rPh sb="105" eb="107">
      <t>サイテキ</t>
    </rPh>
    <rPh sb="107" eb="109">
      <t>セイビ</t>
    </rPh>
    <rPh sb="109" eb="111">
      <t>コウソウ</t>
    </rPh>
    <rPh sb="112" eb="113">
      <t>モト</t>
    </rPh>
    <rPh sb="115" eb="117">
      <t>ショリ</t>
    </rPh>
    <rPh sb="117" eb="119">
      <t>シセツ</t>
    </rPh>
    <rPh sb="120" eb="122">
      <t>カイチク</t>
    </rPh>
    <rPh sb="123" eb="124">
      <t>ヒ</t>
    </rPh>
    <rPh sb="124" eb="125">
      <t>ト</t>
    </rPh>
    <rPh sb="126" eb="12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</si>
</sst>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7.0000000000000007E-2</c:v>
                </c:pt>
                <c:pt idx="3">
                  <c:v>0</c:v>
                </c:pt>
                <c:pt idx="4">
                  <c:v>0</c:v>
                </c:pt>
              </c:numCache>
            </c:numRef>
          </c:val>
          <c:extLst>
            <c:ext xmlns:c16="http://schemas.microsoft.com/office/drawing/2014/chart" uri="{C3380CC4-5D6E-409C-BE32-E72D297353CC}">
              <c16:uniqueId val="{00000000-B484-4988-B81A-D7DC66C72A3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B484-4988-B81A-D7DC66C72A3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c:v>
                </c:pt>
                <c:pt idx="1">
                  <c:v>38.28</c:v>
                </c:pt>
                <c:pt idx="2">
                  <c:v>37.42</c:v>
                </c:pt>
                <c:pt idx="3">
                  <c:v>37.06</c:v>
                </c:pt>
                <c:pt idx="4">
                  <c:v>39.51</c:v>
                </c:pt>
              </c:numCache>
            </c:numRef>
          </c:val>
          <c:extLst>
            <c:ext xmlns:c16="http://schemas.microsoft.com/office/drawing/2014/chart" uri="{C3380CC4-5D6E-409C-BE32-E72D297353CC}">
              <c16:uniqueId val="{00000000-F158-4112-865A-8DC88063F9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F158-4112-865A-8DC88063F9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89.39</c:v>
                </c:pt>
                <c:pt idx="1">
                  <c:v>89.76</c:v>
                </c:pt>
                <c:pt idx="2">
                  <c:v>90.21</c:v>
                </c:pt>
                <c:pt idx="3">
                  <c:v>90.51</c:v>
                </c:pt>
                <c:pt idx="4">
                  <c:v>90.74</c:v>
                </c:pt>
              </c:numCache>
            </c:numRef>
          </c:val>
          <c:extLst>
            <c:ext xmlns:c16="http://schemas.microsoft.com/office/drawing/2014/chart" uri="{C3380CC4-5D6E-409C-BE32-E72D297353CC}">
              <c16:uniqueId val="{00000000-947F-483E-B4F3-545A54B8A8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47F-483E-B4F3-545A54B8A8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101.37</c:v>
                </c:pt>
                <c:pt idx="1">
                  <c:v>100.16</c:v>
                </c:pt>
                <c:pt idx="2">
                  <c:v>100.05</c:v>
                </c:pt>
                <c:pt idx="3">
                  <c:v>100.04</c:v>
                </c:pt>
                <c:pt idx="4">
                  <c:v>99.92</c:v>
                </c:pt>
              </c:numCache>
            </c:numRef>
          </c:val>
          <c:extLst>
            <c:ext xmlns:c16="http://schemas.microsoft.com/office/drawing/2014/chart" uri="{C3380CC4-5D6E-409C-BE32-E72D297353CC}">
              <c16:uniqueId val="{00000000-C3EC-4C05-A592-C313D0B834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C3EC-4C05-A592-C313D0B834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3.32</c:v>
                </c:pt>
                <c:pt idx="1">
                  <c:v>6.63</c:v>
                </c:pt>
                <c:pt idx="2">
                  <c:v>9.86</c:v>
                </c:pt>
                <c:pt idx="3">
                  <c:v>13.04</c:v>
                </c:pt>
                <c:pt idx="4">
                  <c:v>16.16</c:v>
                </c:pt>
              </c:numCache>
            </c:numRef>
          </c:val>
          <c:extLst>
            <c:ext xmlns:c16="http://schemas.microsoft.com/office/drawing/2014/chart" uri="{C3380CC4-5D6E-409C-BE32-E72D297353CC}">
              <c16:uniqueId val="{00000000-BC5C-4CE4-BE25-AAB9210FDA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BC5C-4CE4-BE25-AAB9210FDA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4D-4FBD-8032-2E90F0F1BF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654D-4FBD-8032-2E90F0F1BF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1.87</c:v>
                </c:pt>
              </c:numCache>
            </c:numRef>
          </c:val>
          <c:extLst>
            <c:ext xmlns:c16="http://schemas.microsoft.com/office/drawing/2014/chart" uri="{C3380CC4-5D6E-409C-BE32-E72D297353CC}">
              <c16:uniqueId val="{00000000-BBEB-4BE9-A333-B5790689E0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BEB-4BE9-A333-B5790689E0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15.51</c:v>
                </c:pt>
                <c:pt idx="1">
                  <c:v>8.4499999999999993</c:v>
                </c:pt>
                <c:pt idx="2">
                  <c:v>14.82</c:v>
                </c:pt>
                <c:pt idx="3">
                  <c:v>16.170000000000002</c:v>
                </c:pt>
                <c:pt idx="4">
                  <c:v>20.89</c:v>
                </c:pt>
              </c:numCache>
            </c:numRef>
          </c:val>
          <c:extLst>
            <c:ext xmlns:c16="http://schemas.microsoft.com/office/drawing/2014/chart" uri="{C3380CC4-5D6E-409C-BE32-E72D297353CC}">
              <c16:uniqueId val="{00000000-E3FE-47D1-BEB1-868C248C65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3FE-47D1-BEB1-868C248C65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578.42999999999995</c:v>
                </c:pt>
                <c:pt idx="1">
                  <c:v>472.95</c:v>
                </c:pt>
                <c:pt idx="2">
                  <c:v>477.9</c:v>
                </c:pt>
                <c:pt idx="3">
                  <c:v>443.95</c:v>
                </c:pt>
                <c:pt idx="4">
                  <c:v>346.35</c:v>
                </c:pt>
              </c:numCache>
            </c:numRef>
          </c:val>
          <c:extLst>
            <c:ext xmlns:c16="http://schemas.microsoft.com/office/drawing/2014/chart" uri="{C3380CC4-5D6E-409C-BE32-E72D297353CC}">
              <c16:uniqueId val="{00000000-E6B0-46B9-A41A-45634F2427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E6B0-46B9-A41A-45634F2427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103.05</c:v>
                </c:pt>
                <c:pt idx="1">
                  <c:v>99.02</c:v>
                </c:pt>
                <c:pt idx="2">
                  <c:v>100.16</c:v>
                </c:pt>
                <c:pt idx="3">
                  <c:v>90.7</c:v>
                </c:pt>
                <c:pt idx="4">
                  <c:v>99.47</c:v>
                </c:pt>
              </c:numCache>
            </c:numRef>
          </c:val>
          <c:extLst>
            <c:ext xmlns:c16="http://schemas.microsoft.com/office/drawing/2014/chart" uri="{C3380CC4-5D6E-409C-BE32-E72D297353CC}">
              <c16:uniqueId val="{00000000-801F-4E2F-AB5A-148626C06F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801F-4E2F-AB5A-148626C06F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149.76</c:v>
                </c:pt>
                <c:pt idx="1">
                  <c:v>156.03</c:v>
                </c:pt>
                <c:pt idx="2">
                  <c:v>154.43</c:v>
                </c:pt>
                <c:pt idx="3">
                  <c:v>155.56</c:v>
                </c:pt>
                <c:pt idx="4">
                  <c:v>155.66999999999999</c:v>
                </c:pt>
              </c:numCache>
            </c:numRef>
          </c:val>
          <c:extLst>
            <c:ext xmlns:c16="http://schemas.microsoft.com/office/drawing/2014/chart" uri="{C3380CC4-5D6E-409C-BE32-E72D297353CC}">
              <c16:uniqueId val="{00000000-13FB-477D-BD30-CBB8856D4F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13FB-477D-BD30-CBB8856D4F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H58" sqref="BH5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富山県　氷見市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42167</v>
      </c>
      <c r="AM8" s="41"/>
      <c r="AN8" s="41"/>
      <c r="AO8" s="41"/>
      <c r="AP8" s="41"/>
      <c r="AQ8" s="41"/>
      <c r="AR8" s="41"/>
      <c r="AS8" s="41"/>
      <c r="AT8" s="34">
        <f>データ!T6</f>
        <v>230.54</v>
      </c>
      <c r="AU8" s="34"/>
      <c r="AV8" s="34"/>
      <c r="AW8" s="34"/>
      <c r="AX8" s="34"/>
      <c r="AY8" s="34"/>
      <c r="AZ8" s="34"/>
      <c r="BA8" s="34"/>
      <c r="BB8" s="34">
        <f>データ!U6</f>
        <v>182.91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72.87</v>
      </c>
      <c r="J10" s="34"/>
      <c r="K10" s="34"/>
      <c r="L10" s="34"/>
      <c r="M10" s="34"/>
      <c r="N10" s="34"/>
      <c r="O10" s="34"/>
      <c r="P10" s="34">
        <f>データ!P6</f>
        <v>18.899999999999999</v>
      </c>
      <c r="Q10" s="34"/>
      <c r="R10" s="34"/>
      <c r="S10" s="34"/>
      <c r="T10" s="34"/>
      <c r="U10" s="34"/>
      <c r="V10" s="34"/>
      <c r="W10" s="34">
        <f>データ!Q6</f>
        <v>69.8</v>
      </c>
      <c r="X10" s="34"/>
      <c r="Y10" s="34"/>
      <c r="Z10" s="34"/>
      <c r="AA10" s="34"/>
      <c r="AB10" s="34"/>
      <c r="AC10" s="34"/>
      <c r="AD10" s="41">
        <f>データ!R6</f>
        <v>3186</v>
      </c>
      <c r="AE10" s="41"/>
      <c r="AF10" s="41"/>
      <c r="AG10" s="41"/>
      <c r="AH10" s="41"/>
      <c r="AI10" s="41"/>
      <c r="AJ10" s="41"/>
      <c r="AK10" s="2"/>
      <c r="AL10" s="41">
        <f>データ!V6</f>
        <v>7907</v>
      </c>
      <c r="AM10" s="41"/>
      <c r="AN10" s="41"/>
      <c r="AO10" s="41"/>
      <c r="AP10" s="41"/>
      <c r="AQ10" s="41"/>
      <c r="AR10" s="41"/>
      <c r="AS10" s="41"/>
      <c r="AT10" s="34">
        <f>データ!W6</f>
        <v>3.25</v>
      </c>
      <c r="AU10" s="34"/>
      <c r="AV10" s="34"/>
      <c r="AW10" s="34"/>
      <c r="AX10" s="34"/>
      <c r="AY10" s="34"/>
      <c r="AZ10" s="34"/>
      <c r="BA10" s="34"/>
      <c r="BB10" s="34">
        <f>データ!X6</f>
        <v>2432.92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pH+pIUJ3lNKtLYhjlPAISri9mTnM5jjNzsVywYcTaYG83R/ZNcHBXLPq7V7qLVlA3GKT5iWjhFx8nolYzCT4w==" saltValue="kr5JKnS5vheKt11HfAxc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162051</v>
      </c>
      <c r="D6" s="19">
        <f t="shared" si="3"/>
        <v>46</v>
      </c>
      <c r="E6" s="19">
        <f t="shared" si="3"/>
        <v>17</v>
      </c>
      <c r="F6" s="19">
        <f t="shared" si="3"/>
        <v>5</v>
      </c>
      <c r="G6" s="19">
        <f t="shared" si="3"/>
        <v>0</v>
      </c>
      <c r="H6" s="19" t="str">
        <f t="shared" si="3"/>
        <v>富山県　氷見市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72.87</v>
      </c>
      <c r="P6" s="20">
        <f t="shared" si="3"/>
        <v>18.899999999999999</v>
      </c>
      <c r="Q6" s="20">
        <f t="shared" si="3"/>
        <v>69.8</v>
      </c>
      <c r="R6" s="20">
        <f t="shared" si="3"/>
        <v>3186</v>
      </c>
      <c r="S6" s="20">
        <f t="shared" si="3"/>
        <v>42167</v>
      </c>
      <c r="T6" s="20">
        <f t="shared" si="3"/>
        <v>230.54</v>
      </c>
      <c r="U6" s="20">
        <f t="shared" si="3"/>
        <v>182.91</v>
      </c>
      <c r="V6" s="20">
        <f t="shared" si="3"/>
        <v>7907</v>
      </c>
      <c r="W6" s="20">
        <f t="shared" si="3"/>
        <v>3.25</v>
      </c>
      <c r="X6" s="20">
        <f t="shared" si="3"/>
        <v>2432.92</v>
      </c>
      <c r="Y6" s="21">
        <f>IF(Y7="",NA(),Y7)</f>
        <v>101.37</v>
      </c>
      <c r="Z6" s="21">
        <f t="shared" ref="Z6:AH6" si="4">IF(Z7="",NA(),Z7)</f>
        <v>100.16</v>
      </c>
      <c r="AA6" s="21">
        <f t="shared" si="4"/>
        <v>100.05</v>
      </c>
      <c r="AB6" s="21">
        <f t="shared" si="4"/>
        <v>100.04</v>
      </c>
      <c r="AC6" s="21">
        <f t="shared" si="4"/>
        <v>99.92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1">
        <f t="shared" si="5"/>
        <v>1.87</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15.51</v>
      </c>
      <c r="AV6" s="21">
        <f t="shared" ref="AV6:BD6" si="6">IF(AV7="",NA(),AV7)</f>
        <v>8.4499999999999993</v>
      </c>
      <c r="AW6" s="21">
        <f t="shared" si="6"/>
        <v>14.82</v>
      </c>
      <c r="AX6" s="21">
        <f t="shared" si="6"/>
        <v>16.170000000000002</v>
      </c>
      <c r="AY6" s="21">
        <f t="shared" si="6"/>
        <v>20.89</v>
      </c>
      <c r="AZ6" s="21">
        <f t="shared" si="6"/>
        <v>29.13</v>
      </c>
      <c r="BA6" s="21">
        <f t="shared" si="6"/>
        <v>35.69</v>
      </c>
      <c r="BB6" s="21">
        <f t="shared" si="6"/>
        <v>38.4</v>
      </c>
      <c r="BC6" s="21">
        <f t="shared" si="6"/>
        <v>44.04</v>
      </c>
      <c r="BD6" s="21">
        <f t="shared" si="6"/>
        <v>58.25</v>
      </c>
      <c r="BE6" s="20" t="str">
        <f>IF(BE7="","",IF(BE7="-","【-】","【"&amp;SUBSTITUTE(TEXT(BE7,"#,##0.00"),"-","△")&amp;"】"))</f>
        <v>【47.19】</v>
      </c>
      <c r="BF6" s="21">
        <f>IF(BF7="",NA(),BF7)</f>
        <v>578.42999999999995</v>
      </c>
      <c r="BG6" s="21">
        <f t="shared" ref="BG6:BO6" si="7">IF(BG7="",NA(),BG7)</f>
        <v>472.95</v>
      </c>
      <c r="BH6" s="21">
        <f t="shared" si="7"/>
        <v>477.9</v>
      </c>
      <c r="BI6" s="21">
        <f t="shared" si="7"/>
        <v>443.95</v>
      </c>
      <c r="BJ6" s="21">
        <f t="shared" si="7"/>
        <v>346.35</v>
      </c>
      <c r="BK6" s="21">
        <f t="shared" si="7"/>
        <v>867.83</v>
      </c>
      <c r="BL6" s="21">
        <f t="shared" si="7"/>
        <v>791.76</v>
      </c>
      <c r="BM6" s="21">
        <f t="shared" si="7"/>
        <v>900.82</v>
      </c>
      <c r="BN6" s="21">
        <f t="shared" si="7"/>
        <v>839.21</v>
      </c>
      <c r="BO6" s="21">
        <f t="shared" si="7"/>
        <v>791.46</v>
      </c>
      <c r="BP6" s="20" t="str">
        <f>IF(BP7="","",IF(BP7="-","【-】","【"&amp;SUBSTITUTE(TEXT(BP7,"#,##0.00"),"-","△")&amp;"】"))</f>
        <v>【798.10】</v>
      </c>
      <c r="BQ6" s="21">
        <f>IF(BQ7="",NA(),BQ7)</f>
        <v>103.05</v>
      </c>
      <c r="BR6" s="21">
        <f t="shared" ref="BR6:BZ6" si="8">IF(BR7="",NA(),BR7)</f>
        <v>99.02</v>
      </c>
      <c r="BS6" s="21">
        <f t="shared" si="8"/>
        <v>100.16</v>
      </c>
      <c r="BT6" s="21">
        <f t="shared" si="8"/>
        <v>90.7</v>
      </c>
      <c r="BU6" s="21">
        <f t="shared" si="8"/>
        <v>99.47</v>
      </c>
      <c r="BV6" s="21">
        <f t="shared" si="8"/>
        <v>57.08</v>
      </c>
      <c r="BW6" s="21">
        <f t="shared" si="8"/>
        <v>56.26</v>
      </c>
      <c r="BX6" s="21">
        <f t="shared" si="8"/>
        <v>52.94</v>
      </c>
      <c r="BY6" s="21">
        <f t="shared" si="8"/>
        <v>52.05</v>
      </c>
      <c r="BZ6" s="21">
        <f t="shared" si="8"/>
        <v>47.96</v>
      </c>
      <c r="CA6" s="20" t="str">
        <f>IF(CA7="","",IF(CA7="-","【-】","【"&amp;SUBSTITUTE(TEXT(CA7,"#,##0.00"),"-","△")&amp;"】"))</f>
        <v>【54.51】</v>
      </c>
      <c r="CB6" s="21">
        <f>IF(CB7="",NA(),CB7)</f>
        <v>149.76</v>
      </c>
      <c r="CC6" s="21">
        <f t="shared" ref="CC6:CK6" si="9">IF(CC7="",NA(),CC7)</f>
        <v>156.03</v>
      </c>
      <c r="CD6" s="21">
        <f t="shared" si="9"/>
        <v>154.43</v>
      </c>
      <c r="CE6" s="21">
        <f t="shared" si="9"/>
        <v>155.56</v>
      </c>
      <c r="CF6" s="21">
        <f t="shared" si="9"/>
        <v>155.66999999999999</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40</v>
      </c>
      <c r="CN6" s="21">
        <f t="shared" ref="CN6:CV6" si="10">IF(CN7="",NA(),CN7)</f>
        <v>38.28</v>
      </c>
      <c r="CO6" s="21">
        <f t="shared" si="10"/>
        <v>37.42</v>
      </c>
      <c r="CP6" s="21">
        <f t="shared" si="10"/>
        <v>37.06</v>
      </c>
      <c r="CQ6" s="21">
        <f t="shared" si="10"/>
        <v>39.51</v>
      </c>
      <c r="CR6" s="21">
        <f t="shared" si="10"/>
        <v>54.83</v>
      </c>
      <c r="CS6" s="21">
        <f t="shared" si="10"/>
        <v>66.53</v>
      </c>
      <c r="CT6" s="21">
        <f t="shared" si="10"/>
        <v>52.35</v>
      </c>
      <c r="CU6" s="21">
        <f t="shared" si="10"/>
        <v>46.25</v>
      </c>
      <c r="CV6" s="21">
        <f t="shared" si="10"/>
        <v>45.32</v>
      </c>
      <c r="CW6" s="20" t="str">
        <f>IF(CW7="","",IF(CW7="-","【-】","【"&amp;SUBSTITUTE(TEXT(CW7,"#,##0.00"),"-","△")&amp;"】"))</f>
        <v>【49.92】</v>
      </c>
      <c r="CX6" s="21">
        <f>IF(CX7="",NA(),CX7)</f>
        <v>89.39</v>
      </c>
      <c r="CY6" s="21">
        <f t="shared" ref="CY6:DG6" si="11">IF(CY7="",NA(),CY7)</f>
        <v>89.76</v>
      </c>
      <c r="CZ6" s="21">
        <f t="shared" si="11"/>
        <v>90.21</v>
      </c>
      <c r="DA6" s="21">
        <f t="shared" si="11"/>
        <v>90.51</v>
      </c>
      <c r="DB6" s="21">
        <f t="shared" si="11"/>
        <v>90.74</v>
      </c>
      <c r="DC6" s="21">
        <f t="shared" si="11"/>
        <v>84.7</v>
      </c>
      <c r="DD6" s="21">
        <f t="shared" si="11"/>
        <v>84.67</v>
      </c>
      <c r="DE6" s="21">
        <f t="shared" si="11"/>
        <v>84.39</v>
      </c>
      <c r="DF6" s="21">
        <f t="shared" si="11"/>
        <v>83.96</v>
      </c>
      <c r="DG6" s="21">
        <f t="shared" si="11"/>
        <v>83.54</v>
      </c>
      <c r="DH6" s="20" t="str">
        <f>IF(DH7="","",IF(DH7="-","【-】","【"&amp;SUBSTITUTE(TEXT(DH7,"#,##0.00"),"-","△")&amp;"】"))</f>
        <v>【87.80】</v>
      </c>
      <c r="DI6" s="21">
        <f>IF(DI7="",NA(),DI7)</f>
        <v>3.32</v>
      </c>
      <c r="DJ6" s="21">
        <f t="shared" ref="DJ6:DR6" si="12">IF(DJ7="",NA(),DJ7)</f>
        <v>6.63</v>
      </c>
      <c r="DK6" s="21">
        <f t="shared" si="12"/>
        <v>9.86</v>
      </c>
      <c r="DL6" s="21">
        <f t="shared" si="12"/>
        <v>13.04</v>
      </c>
      <c r="DM6" s="21">
        <f t="shared" si="12"/>
        <v>16.16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1">
        <f t="shared" si="14"/>
        <v>7.0000000000000007E-2</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162051</v>
      </c>
      <c r="D7" s="23">
        <v>46</v>
      </c>
      <c r="E7" s="23">
        <v>17</v>
      </c>
      <c r="F7" s="23">
        <v>5</v>
      </c>
      <c r="G7" s="23">
        <v>0</v>
      </c>
      <c r="H7" s="23" t="s">
        <v>96</v>
      </c>
      <c r="I7" s="23" t="s">
        <v>97</v>
      </c>
      <c r="J7" s="23" t="s">
        <v>98</v>
      </c>
      <c r="K7" s="23" t="s">
        <v>99</v>
      </c>
      <c r="L7" s="23" t="s">
        <v>100</v>
      </c>
      <c r="M7" s="23" t="s">
        <v>101</v>
      </c>
      <c r="N7" s="24" t="s">
        <v>102</v>
      </c>
      <c r="O7" s="24">
        <v>72.87</v>
      </c>
      <c r="P7" s="24">
        <v>18.899999999999999</v>
      </c>
      <c r="Q7" s="24">
        <v>69.8</v>
      </c>
      <c r="R7" s="24">
        <v>3186</v>
      </c>
      <c r="S7" s="24">
        <v>42167</v>
      </c>
      <c r="T7" s="24">
        <v>230.54</v>
      </c>
      <c r="U7" s="24">
        <v>182.91</v>
      </c>
      <c r="V7" s="24">
        <v>7907</v>
      </c>
      <c r="W7" s="24">
        <v>3.25</v>
      </c>
      <c r="X7" s="24">
        <v>2432.92</v>
      </c>
      <c r="Y7" s="24">
        <v>101.37</v>
      </c>
      <c r="Z7" s="24">
        <v>100.16</v>
      </c>
      <c r="AA7" s="24">
        <v>100.05</v>
      </c>
      <c r="AB7" s="24">
        <v>100.04</v>
      </c>
      <c r="AC7" s="24">
        <v>99.92</v>
      </c>
      <c r="AD7" s="24">
        <v>106.37</v>
      </c>
      <c r="AE7" s="24">
        <v>106.07</v>
      </c>
      <c r="AF7" s="24">
        <v>105.5</v>
      </c>
      <c r="AG7" s="24">
        <v>106.35</v>
      </c>
      <c r="AH7" s="24">
        <v>106.62</v>
      </c>
      <c r="AI7" s="24">
        <v>104.3</v>
      </c>
      <c r="AJ7" s="24">
        <v>0</v>
      </c>
      <c r="AK7" s="24">
        <v>0</v>
      </c>
      <c r="AL7" s="24">
        <v>0</v>
      </c>
      <c r="AM7" s="24">
        <v>0</v>
      </c>
      <c r="AN7" s="24">
        <v>1.87</v>
      </c>
      <c r="AO7" s="24">
        <v>139.02000000000001</v>
      </c>
      <c r="AP7" s="24">
        <v>132.04</v>
      </c>
      <c r="AQ7" s="24">
        <v>145.43</v>
      </c>
      <c r="AR7" s="24">
        <v>129.88999999999999</v>
      </c>
      <c r="AS7" s="24">
        <v>107.99</v>
      </c>
      <c r="AT7" s="24">
        <v>102.74</v>
      </c>
      <c r="AU7" s="24">
        <v>15.51</v>
      </c>
      <c r="AV7" s="24">
        <v>8.4499999999999993</v>
      </c>
      <c r="AW7" s="24">
        <v>14.82</v>
      </c>
      <c r="AX7" s="24">
        <v>16.170000000000002</v>
      </c>
      <c r="AY7" s="24">
        <v>20.89</v>
      </c>
      <c r="AZ7" s="24">
        <v>29.13</v>
      </c>
      <c r="BA7" s="24">
        <v>35.69</v>
      </c>
      <c r="BB7" s="24">
        <v>38.4</v>
      </c>
      <c r="BC7" s="24">
        <v>44.04</v>
      </c>
      <c r="BD7" s="24">
        <v>58.25</v>
      </c>
      <c r="BE7" s="24">
        <v>47.19</v>
      </c>
      <c r="BF7" s="24">
        <v>578.42999999999995</v>
      </c>
      <c r="BG7" s="24">
        <v>472.95</v>
      </c>
      <c r="BH7" s="24">
        <v>477.9</v>
      </c>
      <c r="BI7" s="24">
        <v>443.95</v>
      </c>
      <c r="BJ7" s="24">
        <v>346.35</v>
      </c>
      <c r="BK7" s="24">
        <v>867.83</v>
      </c>
      <c r="BL7" s="24">
        <v>791.76</v>
      </c>
      <c r="BM7" s="24">
        <v>900.82</v>
      </c>
      <c r="BN7" s="24">
        <v>839.21</v>
      </c>
      <c r="BO7" s="24">
        <v>791.46</v>
      </c>
      <c r="BP7" s="24">
        <v>798.1</v>
      </c>
      <c r="BQ7" s="24">
        <v>103.05</v>
      </c>
      <c r="BR7" s="24">
        <v>99.02</v>
      </c>
      <c r="BS7" s="24">
        <v>100.16</v>
      </c>
      <c r="BT7" s="24">
        <v>90.7</v>
      </c>
      <c r="BU7" s="24">
        <v>99.47</v>
      </c>
      <c r="BV7" s="24">
        <v>57.08</v>
      </c>
      <c r="BW7" s="24">
        <v>56.26</v>
      </c>
      <c r="BX7" s="24">
        <v>52.94</v>
      </c>
      <c r="BY7" s="24">
        <v>52.05</v>
      </c>
      <c r="BZ7" s="24">
        <v>47.96</v>
      </c>
      <c r="CA7" s="24">
        <v>54.51</v>
      </c>
      <c r="CB7" s="24">
        <v>149.76</v>
      </c>
      <c r="CC7" s="24">
        <v>156.03</v>
      </c>
      <c r="CD7" s="24">
        <v>154.43</v>
      </c>
      <c r="CE7" s="24">
        <v>155.56</v>
      </c>
      <c r="CF7" s="24">
        <v>155.66999999999999</v>
      </c>
      <c r="CG7" s="24">
        <v>274.99</v>
      </c>
      <c r="CH7" s="24">
        <v>282.08999999999997</v>
      </c>
      <c r="CI7" s="24">
        <v>303.27999999999997</v>
      </c>
      <c r="CJ7" s="24">
        <v>301.86</v>
      </c>
      <c r="CK7" s="24">
        <v>325.85000000000002</v>
      </c>
      <c r="CL7" s="24">
        <v>286.33</v>
      </c>
      <c r="CM7" s="24">
        <v>40</v>
      </c>
      <c r="CN7" s="24">
        <v>38.28</v>
      </c>
      <c r="CO7" s="24">
        <v>37.42</v>
      </c>
      <c r="CP7" s="24">
        <v>37.06</v>
      </c>
      <c r="CQ7" s="24">
        <v>39.51</v>
      </c>
      <c r="CR7" s="24">
        <v>54.83</v>
      </c>
      <c r="CS7" s="24">
        <v>66.53</v>
      </c>
      <c r="CT7" s="24">
        <v>52.35</v>
      </c>
      <c r="CU7" s="24">
        <v>46.25</v>
      </c>
      <c r="CV7" s="24">
        <v>45.32</v>
      </c>
      <c r="CW7" s="24">
        <v>49.92</v>
      </c>
      <c r="CX7" s="24">
        <v>89.39</v>
      </c>
      <c r="CY7" s="24">
        <v>89.76</v>
      </c>
      <c r="CZ7" s="24">
        <v>90.21</v>
      </c>
      <c r="DA7" s="24">
        <v>90.51</v>
      </c>
      <c r="DB7" s="24">
        <v>90.74</v>
      </c>
      <c r="DC7" s="24">
        <v>84.7</v>
      </c>
      <c r="DD7" s="24">
        <v>84.67</v>
      </c>
      <c r="DE7" s="24">
        <v>84.39</v>
      </c>
      <c r="DF7" s="24">
        <v>83.96</v>
      </c>
      <c r="DG7" s="24">
        <v>83.54</v>
      </c>
      <c r="DH7" s="24">
        <v>87.8</v>
      </c>
      <c r="DI7" s="24">
        <v>3.32</v>
      </c>
      <c r="DJ7" s="24">
        <v>6.63</v>
      </c>
      <c r="DK7" s="24">
        <v>9.86</v>
      </c>
      <c r="DL7" s="24">
        <v>13.04</v>
      </c>
      <c r="DM7" s="24">
        <v>16.16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7.0000000000000007E-2</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