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479535\Box\【内部共有】1507建築住宅課\06_住みよいまちづくり係\723_富山型高性能住宅推進補助金（仮称）（R7～）\要綱_20250528\"/>
    </mc:Choice>
  </mc:AlternateContent>
  <xr:revisionPtr revIDLastSave="0" documentId="13_ncr:1_{B818A2AD-B058-471C-AF41-BD9B1590A90B}" xr6:coauthVersionLast="47" xr6:coauthVersionMax="47" xr10:uidLastSave="{00000000-0000-0000-0000-000000000000}"/>
  <bookViews>
    <workbookView xWindow="28680" yWindow="-120" windowWidth="29040" windowHeight="15720" xr2:uid="{7E5D75F8-AAED-4620-924D-5997D8AF734B}"/>
  </bookViews>
  <sheets>
    <sheet name="補助金精算額計算表" sheetId="12" r:id="rId1"/>
  </sheets>
  <definedNames>
    <definedName name="_xlnm.Print_Area" localSheetId="0">補助金精算額計算表!$A$1:$M$85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3" i="12" l="1"/>
  <c r="I63" i="12"/>
  <c r="I62" i="12"/>
  <c r="I61" i="12"/>
  <c r="I60" i="12"/>
  <c r="N60" i="12" s="1"/>
  <c r="I59" i="12"/>
  <c r="N59" i="12" s="1"/>
  <c r="I58" i="12"/>
  <c r="I28" i="12"/>
  <c r="I27" i="12"/>
  <c r="I26" i="12"/>
  <c r="I25" i="12"/>
  <c r="I24" i="12"/>
  <c r="I23" i="12"/>
  <c r="I22" i="12"/>
  <c r="I21" i="12"/>
  <c r="I20" i="12"/>
  <c r="I19" i="12"/>
  <c r="I66" i="12"/>
  <c r="N68" i="12" l="1"/>
  <c r="N67" i="12" l="1"/>
  <c r="N66" i="12"/>
  <c r="N65" i="12"/>
  <c r="N64" i="12"/>
  <c r="N53" i="12"/>
  <c r="N29" i="12"/>
  <c r="N63" i="12"/>
  <c r="N58" i="12"/>
  <c r="N62" i="12"/>
  <c r="N61" i="12"/>
  <c r="I52" i="12"/>
  <c r="N52" i="12" s="1"/>
  <c r="I51" i="12"/>
  <c r="N51" i="12" s="1"/>
  <c r="I50" i="12"/>
  <c r="N50" i="12" s="1"/>
  <c r="I49" i="12"/>
  <c r="N49" i="12" s="1"/>
  <c r="I48" i="12"/>
  <c r="N48" i="12" s="1"/>
  <c r="I47" i="12"/>
  <c r="N47" i="12" s="1"/>
  <c r="I46" i="12"/>
  <c r="N46" i="12" s="1"/>
  <c r="I45" i="12"/>
  <c r="N45" i="12" s="1"/>
  <c r="I44" i="12"/>
  <c r="N44" i="12" s="1"/>
  <c r="I43" i="12"/>
  <c r="N43" i="12" s="1"/>
  <c r="I42" i="12"/>
  <c r="N42" i="12" s="1"/>
  <c r="I41" i="12"/>
  <c r="N41" i="12" s="1"/>
  <c r="I40" i="12"/>
  <c r="N40" i="12" s="1"/>
  <c r="I39" i="12"/>
  <c r="N39" i="12" s="1"/>
  <c r="I38" i="12"/>
  <c r="N38" i="12" s="1"/>
  <c r="I37" i="12"/>
  <c r="N37" i="12" s="1"/>
  <c r="I36" i="12"/>
  <c r="N36" i="12" s="1"/>
  <c r="I35" i="12"/>
  <c r="N35" i="12" s="1"/>
  <c r="I34" i="12"/>
  <c r="N34" i="12" s="1"/>
  <c r="N28" i="12"/>
  <c r="N27" i="12"/>
  <c r="N26" i="12"/>
  <c r="N25" i="12"/>
  <c r="N24" i="12"/>
  <c r="N23" i="12"/>
  <c r="N22" i="12"/>
  <c r="N21" i="12"/>
  <c r="N20" i="12"/>
  <c r="N19" i="12"/>
  <c r="I18" i="12"/>
  <c r="N18" i="12" s="1"/>
  <c r="I17" i="12"/>
  <c r="N17" i="12" s="1"/>
  <c r="I16" i="12"/>
  <c r="N16" i="12" s="1"/>
  <c r="I15" i="12"/>
  <c r="N15" i="12" s="1"/>
  <c r="I14" i="12"/>
  <c r="N14" i="12" s="1"/>
  <c r="I13" i="12"/>
  <c r="N13" i="12" s="1"/>
  <c r="I12" i="12"/>
  <c r="N12" i="12" s="1"/>
  <c r="I11" i="12"/>
  <c r="N11" i="12" s="1"/>
  <c r="I10" i="12"/>
  <c r="N10" i="12" s="1"/>
  <c r="K69" i="12" l="1"/>
  <c r="K54" i="12"/>
  <c r="K30" i="12"/>
  <c r="K78" i="12" l="1"/>
  <c r="K81" i="12"/>
  <c r="K82" i="12" s="1"/>
  <c r="K83" i="12" s="1"/>
  <c r="K85" i="12" l="1"/>
  <c r="K84" i="12"/>
</calcChain>
</file>

<file path=xl/sharedStrings.xml><?xml version="1.0" encoding="utf-8"?>
<sst xmlns="http://schemas.openxmlformats.org/spreadsheetml/2006/main" count="404" uniqueCount="79">
  <si>
    <t>補助対象経費</t>
    <rPh sb="0" eb="6">
      <t>ホジョタイショウケイヒ</t>
    </rPh>
    <phoneticPr fontId="1"/>
  </si>
  <si>
    <t>省エネ化のための計画の策定</t>
  </si>
  <si>
    <t>円</t>
    <rPh sb="0" eb="1">
      <t>エン</t>
    </rPh>
    <phoneticPr fontId="1"/>
  </si>
  <si>
    <t>数量</t>
    <rPh sb="0" eb="2">
      <t>スウリョウ</t>
    </rPh>
    <phoneticPr fontId="1"/>
  </si>
  <si>
    <t>モデル工事費</t>
    <rPh sb="3" eb="6">
      <t>コウジヒ</t>
    </rPh>
    <phoneticPr fontId="1"/>
  </si>
  <si>
    <t>実際の工事費</t>
    <rPh sb="0" eb="2">
      <t>ジッサイ</t>
    </rPh>
    <rPh sb="3" eb="6">
      <t>コウジヒ</t>
    </rPh>
    <phoneticPr fontId="1"/>
  </si>
  <si>
    <t>円/箇所</t>
    <rPh sb="0" eb="1">
      <t>エン</t>
    </rPh>
    <rPh sb="2" eb="4">
      <t>カショ</t>
    </rPh>
    <phoneticPr fontId="1"/>
  </si>
  <si>
    <t>箇所</t>
    <rPh sb="0" eb="2">
      <t>カショ</t>
    </rPh>
    <phoneticPr fontId="1"/>
  </si>
  <si>
    <t>ガラス交換</t>
    <rPh sb="3" eb="5">
      <t>コウカン</t>
    </rPh>
    <phoneticPr fontId="1"/>
  </si>
  <si>
    <t>内窓設置</t>
    <rPh sb="0" eb="4">
      <t>ウチマドセッチ</t>
    </rPh>
    <phoneticPr fontId="1"/>
  </si>
  <si>
    <t>外窓交換</t>
    <rPh sb="0" eb="1">
      <t>ソト</t>
    </rPh>
    <rPh sb="1" eb="4">
      <t>マドコウカン</t>
    </rPh>
    <phoneticPr fontId="1"/>
  </si>
  <si>
    <t>ドア交換</t>
    <rPh sb="2" eb="4">
      <t>コウカン</t>
    </rPh>
    <phoneticPr fontId="1"/>
  </si>
  <si>
    <t>円/枚</t>
    <rPh sb="0" eb="1">
      <t>エン</t>
    </rPh>
    <rPh sb="2" eb="3">
      <t>マイ</t>
    </rPh>
    <phoneticPr fontId="1"/>
  </si>
  <si>
    <t>1.4㎡≦面積</t>
    <rPh sb="5" eb="7">
      <t>メンセキ</t>
    </rPh>
    <phoneticPr fontId="1"/>
  </si>
  <si>
    <t>0.8㎡≦面積＜1.4㎡</t>
    <rPh sb="5" eb="7">
      <t>メンセキ</t>
    </rPh>
    <phoneticPr fontId="1"/>
  </si>
  <si>
    <t>0.1㎡≦面積＜0.8㎡</t>
    <rPh sb="5" eb="7">
      <t>メンセキ</t>
    </rPh>
    <phoneticPr fontId="1"/>
  </si>
  <si>
    <t>2.8㎡≦面積</t>
    <rPh sb="5" eb="7">
      <t>メンセキ</t>
    </rPh>
    <phoneticPr fontId="1"/>
  </si>
  <si>
    <t>1.6㎡≦面積＜2.8㎡</t>
    <rPh sb="5" eb="7">
      <t>メンセキ</t>
    </rPh>
    <phoneticPr fontId="1"/>
  </si>
  <si>
    <t>0.2㎡≦面積＜1.6㎡</t>
    <rPh sb="5" eb="7">
      <t>メンセキ</t>
    </rPh>
    <phoneticPr fontId="1"/>
  </si>
  <si>
    <t>開戸：1.8㎡≦面積</t>
    <rPh sb="0" eb="1">
      <t>ヒラ</t>
    </rPh>
    <rPh sb="1" eb="2">
      <t>ト</t>
    </rPh>
    <phoneticPr fontId="1"/>
  </si>
  <si>
    <t>引戸：3.0㎡≦面積</t>
    <rPh sb="0" eb="2">
      <t>ヒキド</t>
    </rPh>
    <phoneticPr fontId="1"/>
  </si>
  <si>
    <t>開戸：1.0㎡≦面積＜1.8㎡</t>
    <rPh sb="0" eb="1">
      <t>ヒラ</t>
    </rPh>
    <rPh sb="1" eb="2">
      <t>ト</t>
    </rPh>
    <phoneticPr fontId="1"/>
  </si>
  <si>
    <t>床の断熱化</t>
    <rPh sb="0" eb="1">
      <t>ユカ</t>
    </rPh>
    <rPh sb="2" eb="5">
      <t>ダンネツカ</t>
    </rPh>
    <phoneticPr fontId="1"/>
  </si>
  <si>
    <t xml:space="preserve">円/㎥  </t>
    <phoneticPr fontId="1"/>
  </si>
  <si>
    <t>枚</t>
    <rPh sb="0" eb="1">
      <t>マイ</t>
    </rPh>
    <phoneticPr fontId="1"/>
  </si>
  <si>
    <t>㎥</t>
  </si>
  <si>
    <t>×</t>
    <phoneticPr fontId="1"/>
  </si>
  <si>
    <t>＝</t>
    <phoneticPr fontId="1"/>
  </si>
  <si>
    <t>区分</t>
    <rPh sb="0" eb="2">
      <t>クブン</t>
    </rPh>
    <phoneticPr fontId="1"/>
  </si>
  <si>
    <t>工事の種類</t>
    <rPh sb="0" eb="2">
      <t>コウジ</t>
    </rPh>
    <rPh sb="3" eb="5">
      <t>シュルイ</t>
    </rPh>
    <phoneticPr fontId="1"/>
  </si>
  <si>
    <t>屋根又は天井の断熱化</t>
    <rPh sb="0" eb="3">
      <t>ヤネマタ</t>
    </rPh>
    <rPh sb="4" eb="6">
      <t>テンジョウ</t>
    </rPh>
    <phoneticPr fontId="1"/>
  </si>
  <si>
    <t>外壁の断熱化</t>
    <rPh sb="0" eb="2">
      <t>ガイヘキ</t>
    </rPh>
    <phoneticPr fontId="1"/>
  </si>
  <si>
    <t>補助金の額の算定の基礎となる補助対象経費（モデル工事費と実際の工事費のいずれか低い額の計）</t>
    <rPh sb="24" eb="27">
      <t>コウジヒ</t>
    </rPh>
    <rPh sb="28" eb="30">
      <t>ジッサイ</t>
    </rPh>
    <rPh sb="31" eb="34">
      <t>コウジヒ</t>
    </rPh>
    <rPh sb="39" eb="40">
      <t>ヒク</t>
    </rPh>
    <rPh sb="41" eb="42">
      <t>ガク</t>
    </rPh>
    <rPh sb="43" eb="44">
      <t>ケイ</t>
    </rPh>
    <rPh sb="44" eb="45">
      <t>ゴウケイ</t>
    </rPh>
    <phoneticPr fontId="1"/>
  </si>
  <si>
    <t>いずれか低い額</t>
    <rPh sb="4" eb="5">
      <t>ヒク</t>
    </rPh>
    <rPh sb="6" eb="7">
      <t>ガク</t>
    </rPh>
    <phoneticPr fontId="1"/>
  </si>
  <si>
    <t>設備の効率化に係る工事</t>
    <rPh sb="0" eb="2">
      <t>セツビ</t>
    </rPh>
    <rPh sb="3" eb="6">
      <t>コウリツカ</t>
    </rPh>
    <rPh sb="7" eb="8">
      <t>カカ</t>
    </rPh>
    <rPh sb="9" eb="11">
      <t>コウジ</t>
    </rPh>
    <phoneticPr fontId="1"/>
  </si>
  <si>
    <t>太陽熱利用システム</t>
  </si>
  <si>
    <t>高断熱浴槽</t>
    <rPh sb="0" eb="5">
      <t>コウダンネツヨクソウ</t>
    </rPh>
    <phoneticPr fontId="3"/>
  </si>
  <si>
    <t>節湯水栓</t>
  </si>
  <si>
    <t>高効率給湯器</t>
    <phoneticPr fontId="1"/>
  </si>
  <si>
    <t>燃料電池システム</t>
    <rPh sb="0" eb="2">
      <t>ネンリョウ</t>
    </rPh>
    <rPh sb="2" eb="4">
      <t>デンチ</t>
    </rPh>
    <phoneticPr fontId="2"/>
  </si>
  <si>
    <t>家庭用ｺｰｼﾞｪﾈﾚｰｼｮﾝ
設備</t>
  </si>
  <si>
    <t>蓄電池</t>
  </si>
  <si>
    <t>LED照明</t>
  </si>
  <si>
    <t>台</t>
    <rPh sb="0" eb="1">
      <t>ダイ</t>
    </rPh>
    <phoneticPr fontId="1"/>
  </si>
  <si>
    <t>式</t>
    <rPh sb="0" eb="1">
      <t>シキ</t>
    </rPh>
    <phoneticPr fontId="1"/>
  </si>
  <si>
    <t>円/戸</t>
    <rPh sb="0" eb="1">
      <t>エン</t>
    </rPh>
    <rPh sb="2" eb="3">
      <t>コ</t>
    </rPh>
    <phoneticPr fontId="3"/>
  </si>
  <si>
    <t>円/台</t>
    <rPh sb="2" eb="3">
      <t>ダイ</t>
    </rPh>
    <phoneticPr fontId="1"/>
  </si>
  <si>
    <t>省エネ診断</t>
    <phoneticPr fontId="1"/>
  </si>
  <si>
    <t>補助対象経費</t>
    <phoneticPr fontId="1"/>
  </si>
  <si>
    <t>①</t>
    <phoneticPr fontId="1"/>
  </si>
  <si>
    <t>②</t>
    <phoneticPr fontId="1"/>
  </si>
  <si>
    <t>③</t>
    <phoneticPr fontId="1"/>
  </si>
  <si>
    <t>④</t>
    <phoneticPr fontId="1"/>
  </si>
  <si>
    <t>⑤</t>
    <phoneticPr fontId="1"/>
  </si>
  <si>
    <t>全事業費</t>
    <phoneticPr fontId="1"/>
  </si>
  <si>
    <t>補助金額の算定</t>
    <rPh sb="0" eb="2">
      <t>ホジョ</t>
    </rPh>
    <rPh sb="2" eb="4">
      <t>キンガク</t>
    </rPh>
    <rPh sb="5" eb="7">
      <t>サンテイ</t>
    </rPh>
    <phoneticPr fontId="1"/>
  </si>
  <si>
    <t>⑥</t>
    <phoneticPr fontId="1"/>
  </si>
  <si>
    <t>⑦</t>
    <phoneticPr fontId="1"/>
  </si>
  <si>
    <t>⑧</t>
    <phoneticPr fontId="1"/>
  </si>
  <si>
    <t>⑨</t>
    <phoneticPr fontId="1"/>
  </si>
  <si>
    <t>開口部、躯体等の断熱化工事に係る補助対象経費（①＋②）</t>
    <rPh sb="14" eb="15">
      <t>カカ</t>
    </rPh>
    <rPh sb="16" eb="22">
      <t>ホジョタイショウケイヒ</t>
    </rPh>
    <phoneticPr fontId="1"/>
  </si>
  <si>
    <t>省エネ改修工事に係る補助対象経費（⑥＋③（③＞⑥の場合は⑥＋⑥））</t>
    <rPh sb="8" eb="9">
      <t>カカ</t>
    </rPh>
    <rPh sb="10" eb="16">
      <t>ホジョタイショウケイヒ</t>
    </rPh>
    <rPh sb="25" eb="27">
      <t>バアイ</t>
    </rPh>
    <phoneticPr fontId="1"/>
  </si>
  <si>
    <t>補助対象経費の合計（①＋②＋③＋④）</t>
    <rPh sb="7" eb="9">
      <t>ゴウケイ</t>
    </rPh>
    <phoneticPr fontId="1"/>
  </si>
  <si>
    <t>省エネ改修の区分</t>
    <phoneticPr fontId="1"/>
  </si>
  <si>
    <t>引戸：1.0㎡≦面積＜3.0㎡</t>
    <rPh sb="0" eb="1">
      <t>ヒ</t>
    </rPh>
    <rPh sb="1" eb="2">
      <t>ト</t>
    </rPh>
    <phoneticPr fontId="1"/>
  </si>
  <si>
    <t>Ａ～Ｃ</t>
    <phoneticPr fontId="1"/>
  </si>
  <si>
    <t>Ｄ～Ｆ</t>
    <phoneticPr fontId="1"/>
  </si>
  <si>
    <t>交付申請額（⑧＋⑨（千円未満切り捨て））</t>
    <rPh sb="0" eb="5">
      <t>コウフシンセイガク</t>
    </rPh>
    <rPh sb="10" eb="15">
      <t>センエンミマンキ</t>
    </rPh>
    <rPh sb="16" eb="17">
      <t>ス</t>
    </rPh>
    <phoneticPr fontId="1"/>
  </si>
  <si>
    <t>補助金精算額計算表</t>
    <rPh sb="0" eb="3">
      <t>ホジョキン</t>
    </rPh>
    <rPh sb="3" eb="5">
      <t>セイサン</t>
    </rPh>
    <rPh sb="5" eb="6">
      <t>ガク</t>
    </rPh>
    <rPh sb="6" eb="8">
      <t>ケイサン</t>
    </rPh>
    <rPh sb="8" eb="9">
      <t>ヒョウ</t>
    </rPh>
    <phoneticPr fontId="1"/>
  </si>
  <si>
    <t>添付様式第２号</t>
    <rPh sb="0" eb="2">
      <t>テンプ</t>
    </rPh>
    <rPh sb="2" eb="5">
      <t>ヨウシキダイ</t>
    </rPh>
    <rPh sb="6" eb="7">
      <t>ゴウ</t>
    </rPh>
    <phoneticPr fontId="1"/>
  </si>
  <si>
    <t>開口部、躯体等の断熱化工事（省エネ基準）</t>
    <phoneticPr fontId="1"/>
  </si>
  <si>
    <t>その他の工事（ここに具体的に記載）</t>
    <rPh sb="2" eb="3">
      <t>タ</t>
    </rPh>
    <rPh sb="4" eb="6">
      <t>コウジ</t>
    </rPh>
    <rPh sb="10" eb="12">
      <t>グタイ</t>
    </rPh>
    <rPh sb="12" eb="13">
      <t>テキ</t>
    </rPh>
    <rPh sb="14" eb="16">
      <t>キサイ</t>
    </rPh>
    <phoneticPr fontId="1"/>
  </si>
  <si>
    <t>その他の断熱化工事（ここに具体的に記載）</t>
    <rPh sb="2" eb="3">
      <t>タ</t>
    </rPh>
    <rPh sb="4" eb="7">
      <t>ダンネツカ</t>
    </rPh>
    <rPh sb="7" eb="9">
      <t>コウジ</t>
    </rPh>
    <rPh sb="13" eb="15">
      <t>グタイ</t>
    </rPh>
    <rPh sb="15" eb="16">
      <t>テキ</t>
    </rPh>
    <rPh sb="17" eb="19">
      <t>キサイ</t>
    </rPh>
    <phoneticPr fontId="1"/>
  </si>
  <si>
    <t>節水型トイレ</t>
    <rPh sb="0" eb="3">
      <t>セッスイガタ</t>
    </rPh>
    <phoneticPr fontId="1"/>
  </si>
  <si>
    <t>掃除しやすい機能を有するもの</t>
    <rPh sb="0" eb="2">
      <t>ソウジ</t>
    </rPh>
    <rPh sb="6" eb="8">
      <t>キノウ</t>
    </rPh>
    <rPh sb="9" eb="10">
      <t>ユウ</t>
    </rPh>
    <phoneticPr fontId="1"/>
  </si>
  <si>
    <t>上記以外</t>
    <rPh sb="0" eb="4">
      <t>ジョウキイガイ</t>
    </rPh>
    <phoneticPr fontId="1"/>
  </si>
  <si>
    <t>その他の設備（ここに具体的に記載）</t>
    <rPh sb="4" eb="6">
      <t>セツビ</t>
    </rPh>
    <phoneticPr fontId="1"/>
  </si>
  <si>
    <t>省エネ診断係る補助金額の算定（④×2/3）</t>
    <rPh sb="0" eb="1">
      <t>ショウ</t>
    </rPh>
    <rPh sb="3" eb="5">
      <t>シンダン</t>
    </rPh>
    <rPh sb="5" eb="6">
      <t>カカ</t>
    </rPh>
    <rPh sb="7" eb="11">
      <t>ホジョキンガク</t>
    </rPh>
    <rPh sb="12" eb="14">
      <t>サンテイ</t>
    </rPh>
    <phoneticPr fontId="1"/>
  </si>
  <si>
    <t>開口部、躯体等の断熱化工事（ZEH水準以上）</t>
    <rPh sb="17" eb="19">
      <t>スイジュン</t>
    </rPh>
    <rPh sb="19" eb="21">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</si>
</sst>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8"/>
      <name val="ＭＳ 明朝"/>
      <family val="1"/>
      <charset val="128"/>
    </font>
    <font>
      <sz val="11"/>
      <name val="ＭＳ Ｐゴシック"/>
      <family val="3"/>
      <charset val="128"/>
    </font>
    <font>
      <sz val="10.5"/>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5">
    <border>
      <left/>
      <right/>
      <top/>
      <bottom/>
      <diagonal/>
    </border>
    <border>
      <left/>
      <right/>
      <top/>
      <bottom style="thin">
        <color indexed="64"/>
      </bottom>
      <diagonal/>
    </border>
    <border>
      <left/>
      <right/>
      <top style="thin">
        <color auto="1"/>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41">
    <xf numFmtId="0" fontId="0" fillId="0" borderId="0" xfId="0">
      <alignment vertical="center"/>
    </xf>
    <xf numFmtId="0" fontId="4" fillId="0" borderId="0" xfId="0" applyFont="1" applyAlignment="1">
      <alignment horizontal="center" vertical="center" shrinkToFit="1"/>
    </xf>
    <xf numFmtId="3" fontId="4" fillId="2" borderId="8" xfId="0" applyNumberFormat="1" applyFont="1" applyFill="1" applyBorder="1" applyAlignment="1">
      <alignment vertical="center" shrinkToFit="1"/>
    </xf>
    <xf numFmtId="0" fontId="4" fillId="2" borderId="8" xfId="0" applyFont="1" applyFill="1" applyBorder="1" applyAlignment="1">
      <alignment vertical="center" shrinkToFit="1"/>
    </xf>
    <xf numFmtId="3" fontId="4" fillId="0" borderId="9" xfId="0" applyNumberFormat="1" applyFont="1" applyBorder="1" applyAlignment="1">
      <alignment vertical="center" shrinkToFit="1"/>
    </xf>
    <xf numFmtId="3" fontId="4" fillId="0" borderId="0" xfId="0" applyNumberFormat="1" applyFont="1" applyAlignment="1">
      <alignment vertical="center" shrinkToFit="1"/>
    </xf>
    <xf numFmtId="3" fontId="4" fillId="0" borderId="8" xfId="0" applyNumberFormat="1" applyFont="1" applyBorder="1" applyAlignment="1">
      <alignment vertical="center" shrinkToFit="1"/>
    </xf>
    <xf numFmtId="0" fontId="4" fillId="0" borderId="6" xfId="0" applyFont="1" applyBorder="1" applyAlignment="1">
      <alignment vertical="center" shrinkToFit="1"/>
    </xf>
    <xf numFmtId="0" fontId="4" fillId="0" borderId="4" xfId="0" applyFont="1" applyBorder="1" applyAlignment="1">
      <alignment vertical="center" shrinkToFit="1"/>
    </xf>
    <xf numFmtId="0" fontId="4" fillId="0" borderId="12" xfId="0" applyFont="1" applyBorder="1" applyAlignment="1">
      <alignment vertical="center" shrinkToFit="1"/>
    </xf>
    <xf numFmtId="0" fontId="4" fillId="0" borderId="5" xfId="0" applyFont="1" applyBorder="1" applyAlignment="1">
      <alignment vertical="center" shrinkToFit="1"/>
    </xf>
    <xf numFmtId="0" fontId="4" fillId="0" borderId="0" xfId="0" applyFont="1" applyAlignment="1">
      <alignment vertical="center" wrapText="1" shrinkToFit="1"/>
    </xf>
    <xf numFmtId="0" fontId="4" fillId="0" borderId="0" xfId="0" applyFont="1" applyAlignment="1">
      <alignment vertical="top" wrapText="1"/>
    </xf>
    <xf numFmtId="0" fontId="4" fillId="0" borderId="7" xfId="0" applyFont="1" applyBorder="1" applyAlignment="1">
      <alignment vertical="center" shrinkToFit="1"/>
    </xf>
    <xf numFmtId="0" fontId="6" fillId="0" borderId="0" xfId="0" applyFont="1" applyAlignment="1">
      <alignment horizontal="center" vertical="center" shrinkToFit="1"/>
    </xf>
    <xf numFmtId="0" fontId="4" fillId="0" borderId="7" xfId="0" applyFont="1" applyBorder="1" applyAlignment="1">
      <alignment horizontal="center" vertical="center" shrinkToFit="1"/>
    </xf>
    <xf numFmtId="0" fontId="4" fillId="0" borderId="1" xfId="0" applyFont="1" applyBorder="1" applyAlignment="1">
      <alignment vertical="center" shrinkToFit="1"/>
    </xf>
    <xf numFmtId="0" fontId="4" fillId="0" borderId="8" xfId="0" applyFont="1" applyBorder="1" applyAlignment="1">
      <alignment vertical="center" shrinkToFit="1"/>
    </xf>
    <xf numFmtId="0" fontId="4" fillId="0" borderId="9" xfId="0" applyFont="1" applyBorder="1" applyAlignment="1">
      <alignment vertical="center" shrinkToFit="1"/>
    </xf>
    <xf numFmtId="0" fontId="4" fillId="0" borderId="10" xfId="0" applyFont="1" applyBorder="1" applyAlignment="1">
      <alignment vertical="center" shrinkToFit="1"/>
    </xf>
    <xf numFmtId="0" fontId="4" fillId="0" borderId="11" xfId="0" applyFont="1" applyBorder="1" applyAlignment="1">
      <alignment vertical="center" shrinkToFit="1"/>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0" xfId="0" applyFont="1" applyAlignment="1">
      <alignment vertical="center" shrinkToFit="1"/>
    </xf>
    <xf numFmtId="0" fontId="4" fillId="0" borderId="0" xfId="0" applyFont="1" applyAlignment="1">
      <alignment vertical="top" shrinkToFit="1"/>
    </xf>
    <xf numFmtId="0" fontId="4" fillId="0" borderId="7" xfId="0" applyFont="1" applyBorder="1" applyAlignment="1">
      <alignment vertical="center" shrinkToFit="1"/>
    </xf>
    <xf numFmtId="0" fontId="4" fillId="0" borderId="11" xfId="0" applyFont="1" applyBorder="1" applyAlignment="1">
      <alignment vertical="center" shrinkToFit="1"/>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0" xfId="0" applyFont="1" applyAlignment="1">
      <alignment vertical="center" shrinkToFit="1"/>
    </xf>
    <xf numFmtId="0" fontId="4" fillId="0" borderId="1" xfId="0" applyFont="1" applyBorder="1" applyAlignment="1">
      <alignment vertical="center" shrinkToFit="1"/>
    </xf>
    <xf numFmtId="0" fontId="4" fillId="0" borderId="0" xfId="0" applyFont="1" applyAlignment="1">
      <alignment vertical="top" shrinkToFit="1"/>
    </xf>
    <xf numFmtId="0" fontId="4" fillId="0" borderId="8" xfId="0" applyFont="1" applyBorder="1" applyAlignment="1">
      <alignment vertical="center" shrinkToFit="1"/>
    </xf>
    <xf numFmtId="0" fontId="4" fillId="0" borderId="9" xfId="0" applyFont="1" applyBorder="1" applyAlignment="1">
      <alignment vertical="center" shrinkToFit="1"/>
    </xf>
    <xf numFmtId="0" fontId="4" fillId="0" borderId="10" xfId="0" applyFont="1" applyBorder="1" applyAlignment="1">
      <alignment vertical="center" shrinkToFit="1"/>
    </xf>
    <xf numFmtId="0" fontId="4" fillId="0" borderId="7" xfId="0" applyFont="1" applyBorder="1" applyAlignment="1">
      <alignment horizontal="center" vertical="center" shrinkToFit="1"/>
    </xf>
    <xf numFmtId="0" fontId="4" fillId="0" borderId="7" xfId="0" applyFont="1" applyBorder="1" applyAlignment="1">
      <alignment vertical="center" wrapText="1" shrinkToFit="1"/>
    </xf>
    <xf numFmtId="0" fontId="6" fillId="0" borderId="0" xfId="0" applyFont="1" applyAlignment="1">
      <alignment vertical="center" shrinkToFit="1"/>
    </xf>
    <xf numFmtId="0" fontId="6" fillId="0" borderId="0" xfId="0" applyFont="1" applyAlignment="1">
      <alignment horizontal="center" vertical="center" shrinkToFit="1"/>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cellXfs>
  <cellStyles count="2">
    <cellStyle name="標準" xfId="0" builtinId="0"/>
    <cellStyle name="標準 2" xfId="1" xr:uid="{5FEFE48E-C6F9-49B4-BB43-45C5F12986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CB04D-29B0-4FF2-99D6-9D0908B1C2A7}">
  <dimension ref="A1:N134"/>
  <sheetViews>
    <sheetView tabSelected="1" view="pageBreakPreview" topLeftCell="A66" zoomScale="120" zoomScaleNormal="120" zoomScaleSheetLayoutView="120" workbookViewId="0">
      <selection activeCell="Q13" sqref="Q13"/>
    </sheetView>
  </sheetViews>
  <sheetFormatPr defaultColWidth="9" defaultRowHeight="13" customHeight="1" x14ac:dyDescent="0.55000000000000004"/>
  <cols>
    <col min="1" max="1" width="9.08203125" style="23" customWidth="1"/>
    <col min="2" max="2" width="16.58203125" style="23" customWidth="1"/>
    <col min="3" max="4" width="4.58203125" style="23" customWidth="1"/>
    <col min="5" max="5" width="2.58203125" style="23" customWidth="1"/>
    <col min="6" max="7" width="6.58203125" style="23" customWidth="1"/>
    <col min="8" max="8" width="2.58203125" style="23" customWidth="1"/>
    <col min="9" max="9" width="8.08203125" style="23" customWidth="1"/>
    <col min="10" max="10" width="2.58203125" style="23" customWidth="1"/>
    <col min="11" max="11" width="8.58203125" style="23" customWidth="1"/>
    <col min="12" max="13" width="2.58203125" style="23" customWidth="1"/>
    <col min="14" max="16384" width="9" style="23"/>
  </cols>
  <sheetData>
    <row r="1" spans="1:14" ht="16" customHeight="1" x14ac:dyDescent="0.55000000000000004">
      <c r="A1" s="37" t="s">
        <v>69</v>
      </c>
      <c r="B1" s="37"/>
      <c r="C1" s="37"/>
      <c r="D1" s="37"/>
      <c r="E1" s="37"/>
      <c r="F1" s="37"/>
      <c r="G1" s="37"/>
      <c r="H1" s="37"/>
      <c r="I1" s="37"/>
      <c r="J1" s="37"/>
      <c r="K1" s="37"/>
      <c r="L1" s="37"/>
    </row>
    <row r="2" spans="1:14" ht="16" customHeight="1" x14ac:dyDescent="0.55000000000000004">
      <c r="A2" s="38" t="s">
        <v>68</v>
      </c>
      <c r="B2" s="38"/>
      <c r="C2" s="38"/>
      <c r="D2" s="38"/>
      <c r="E2" s="38"/>
      <c r="F2" s="38"/>
      <c r="G2" s="38"/>
      <c r="H2" s="38"/>
      <c r="I2" s="38"/>
      <c r="J2" s="38"/>
      <c r="K2" s="38"/>
      <c r="L2" s="38"/>
      <c r="M2" s="1"/>
    </row>
    <row r="3" spans="1:14" ht="13" customHeight="1" x14ac:dyDescent="0.55000000000000004">
      <c r="A3" s="14"/>
      <c r="B3" s="14"/>
      <c r="C3" s="14"/>
      <c r="D3" s="14"/>
      <c r="E3" s="14"/>
      <c r="F3" s="14"/>
      <c r="G3" s="14"/>
      <c r="H3" s="14"/>
      <c r="I3" s="14"/>
      <c r="J3" s="14"/>
      <c r="K3" s="14"/>
      <c r="L3" s="14"/>
      <c r="M3" s="1"/>
    </row>
    <row r="4" spans="1:14" ht="13" customHeight="1" x14ac:dyDescent="0.55000000000000004">
      <c r="A4" s="25" t="s">
        <v>63</v>
      </c>
      <c r="B4" s="25"/>
      <c r="C4" s="25"/>
      <c r="D4" s="25"/>
      <c r="E4" s="25"/>
      <c r="F4" s="25"/>
      <c r="G4" s="25"/>
      <c r="H4" s="25"/>
      <c r="I4" s="25"/>
      <c r="J4" s="25"/>
      <c r="K4" s="25"/>
      <c r="L4" s="25"/>
    </row>
    <row r="6" spans="1:14" ht="13" customHeight="1" x14ac:dyDescent="0.55000000000000004">
      <c r="A6" s="25" t="s">
        <v>54</v>
      </c>
      <c r="B6" s="25"/>
      <c r="C6" s="25"/>
      <c r="D6" s="25"/>
      <c r="E6" s="25"/>
      <c r="F6" s="25"/>
      <c r="G6" s="25"/>
      <c r="H6" s="25"/>
      <c r="I6" s="25"/>
      <c r="J6" s="25"/>
      <c r="K6" s="2"/>
      <c r="L6" s="19" t="s">
        <v>2</v>
      </c>
    </row>
    <row r="8" spans="1:14" ht="13" customHeight="1" x14ac:dyDescent="0.55000000000000004">
      <c r="A8" s="30" t="s">
        <v>70</v>
      </c>
      <c r="B8" s="30"/>
      <c r="C8" s="30"/>
      <c r="D8" s="30"/>
      <c r="E8" s="30"/>
      <c r="F8" s="30"/>
      <c r="G8" s="30"/>
      <c r="H8" s="30"/>
      <c r="I8" s="30"/>
      <c r="J8" s="30"/>
      <c r="K8" s="30"/>
      <c r="L8" s="30"/>
    </row>
    <row r="9" spans="1:14" ht="13" customHeight="1" x14ac:dyDescent="0.55000000000000004">
      <c r="A9" s="15" t="s">
        <v>29</v>
      </c>
      <c r="B9" s="15" t="s">
        <v>28</v>
      </c>
      <c r="C9" s="35" t="s">
        <v>3</v>
      </c>
      <c r="D9" s="35"/>
      <c r="E9" s="35" t="s">
        <v>4</v>
      </c>
      <c r="F9" s="35"/>
      <c r="G9" s="35"/>
      <c r="H9" s="35"/>
      <c r="I9" s="35"/>
      <c r="J9" s="35"/>
      <c r="K9" s="35" t="s">
        <v>5</v>
      </c>
      <c r="L9" s="35"/>
      <c r="M9" s="1"/>
      <c r="N9" s="23" t="s">
        <v>33</v>
      </c>
    </row>
    <row r="10" spans="1:14" ht="13" customHeight="1" x14ac:dyDescent="0.55000000000000004">
      <c r="A10" s="25" t="s">
        <v>8</v>
      </c>
      <c r="B10" s="13" t="s">
        <v>13</v>
      </c>
      <c r="C10" s="3"/>
      <c r="D10" s="19" t="s">
        <v>24</v>
      </c>
      <c r="E10" s="17" t="s">
        <v>26</v>
      </c>
      <c r="F10" s="4">
        <v>88000</v>
      </c>
      <c r="G10" s="18" t="s">
        <v>12</v>
      </c>
      <c r="H10" s="18" t="s">
        <v>27</v>
      </c>
      <c r="I10" s="4" t="str">
        <f>IF(C10="","",C10*F10)</f>
        <v/>
      </c>
      <c r="J10" s="19" t="s">
        <v>2</v>
      </c>
      <c r="K10" s="2"/>
      <c r="L10" s="19" t="s">
        <v>2</v>
      </c>
      <c r="N10" s="5">
        <f>MIN(SUM(I10),SUM(K10))</f>
        <v>0</v>
      </c>
    </row>
    <row r="11" spans="1:14" ht="13" customHeight="1" x14ac:dyDescent="0.55000000000000004">
      <c r="A11" s="25"/>
      <c r="B11" s="13" t="s">
        <v>14</v>
      </c>
      <c r="C11" s="3"/>
      <c r="D11" s="19" t="s">
        <v>24</v>
      </c>
      <c r="E11" s="17" t="s">
        <v>26</v>
      </c>
      <c r="F11" s="4">
        <v>64000</v>
      </c>
      <c r="G11" s="18" t="s">
        <v>12</v>
      </c>
      <c r="H11" s="18" t="s">
        <v>27</v>
      </c>
      <c r="I11" s="4" t="str">
        <f t="shared" ref="I11:I28" si="0">IF(C11="","",C11*F11)</f>
        <v/>
      </c>
      <c r="J11" s="19" t="s">
        <v>2</v>
      </c>
      <c r="K11" s="2"/>
      <c r="L11" s="19" t="s">
        <v>2</v>
      </c>
      <c r="N11" s="5">
        <f t="shared" ref="N11:N28" si="1">MIN(SUM(I11),SUM(K11))</f>
        <v>0</v>
      </c>
    </row>
    <row r="12" spans="1:14" ht="13" customHeight="1" x14ac:dyDescent="0.55000000000000004">
      <c r="A12" s="25"/>
      <c r="B12" s="13" t="s">
        <v>15</v>
      </c>
      <c r="C12" s="3"/>
      <c r="D12" s="19" t="s">
        <v>24</v>
      </c>
      <c r="E12" s="17" t="s">
        <v>26</v>
      </c>
      <c r="F12" s="4">
        <v>24000</v>
      </c>
      <c r="G12" s="18" t="s">
        <v>12</v>
      </c>
      <c r="H12" s="18" t="s">
        <v>27</v>
      </c>
      <c r="I12" s="4" t="str">
        <f t="shared" si="0"/>
        <v/>
      </c>
      <c r="J12" s="19" t="s">
        <v>2</v>
      </c>
      <c r="K12" s="2"/>
      <c r="L12" s="19" t="s">
        <v>2</v>
      </c>
      <c r="N12" s="5">
        <f t="shared" si="1"/>
        <v>0</v>
      </c>
    </row>
    <row r="13" spans="1:14" ht="13" customHeight="1" x14ac:dyDescent="0.55000000000000004">
      <c r="A13" s="25" t="s">
        <v>9</v>
      </c>
      <c r="B13" s="13" t="s">
        <v>16</v>
      </c>
      <c r="C13" s="3"/>
      <c r="D13" s="19" t="s">
        <v>7</v>
      </c>
      <c r="E13" s="17" t="s">
        <v>26</v>
      </c>
      <c r="F13" s="4">
        <v>200000</v>
      </c>
      <c r="G13" s="18" t="s">
        <v>6</v>
      </c>
      <c r="H13" s="18" t="s">
        <v>27</v>
      </c>
      <c r="I13" s="4" t="str">
        <f t="shared" si="0"/>
        <v/>
      </c>
      <c r="J13" s="19" t="s">
        <v>2</v>
      </c>
      <c r="K13" s="2"/>
      <c r="L13" s="19" t="s">
        <v>2</v>
      </c>
      <c r="N13" s="5">
        <f t="shared" si="1"/>
        <v>0</v>
      </c>
    </row>
    <row r="14" spans="1:14" ht="13" customHeight="1" x14ac:dyDescent="0.55000000000000004">
      <c r="A14" s="25"/>
      <c r="B14" s="13" t="s">
        <v>17</v>
      </c>
      <c r="C14" s="3"/>
      <c r="D14" s="19" t="s">
        <v>7</v>
      </c>
      <c r="E14" s="17" t="s">
        <v>26</v>
      </c>
      <c r="F14" s="4">
        <v>160000</v>
      </c>
      <c r="G14" s="18" t="s">
        <v>6</v>
      </c>
      <c r="H14" s="18" t="s">
        <v>27</v>
      </c>
      <c r="I14" s="4" t="str">
        <f t="shared" si="0"/>
        <v/>
      </c>
      <c r="J14" s="19" t="s">
        <v>2</v>
      </c>
      <c r="K14" s="2"/>
      <c r="L14" s="19" t="s">
        <v>2</v>
      </c>
      <c r="N14" s="5">
        <f t="shared" si="1"/>
        <v>0</v>
      </c>
    </row>
    <row r="15" spans="1:14" ht="13" customHeight="1" x14ac:dyDescent="0.55000000000000004">
      <c r="A15" s="25"/>
      <c r="B15" s="13" t="s">
        <v>18</v>
      </c>
      <c r="C15" s="3"/>
      <c r="D15" s="19" t="s">
        <v>7</v>
      </c>
      <c r="E15" s="17" t="s">
        <v>26</v>
      </c>
      <c r="F15" s="4">
        <v>136000</v>
      </c>
      <c r="G15" s="18" t="s">
        <v>6</v>
      </c>
      <c r="H15" s="18" t="s">
        <v>27</v>
      </c>
      <c r="I15" s="4" t="str">
        <f t="shared" si="0"/>
        <v/>
      </c>
      <c r="J15" s="19" t="s">
        <v>2</v>
      </c>
      <c r="K15" s="2"/>
      <c r="L15" s="19" t="s">
        <v>2</v>
      </c>
      <c r="N15" s="5">
        <f t="shared" si="1"/>
        <v>0</v>
      </c>
    </row>
    <row r="16" spans="1:14" ht="13" customHeight="1" x14ac:dyDescent="0.55000000000000004">
      <c r="A16" s="25" t="s">
        <v>10</v>
      </c>
      <c r="B16" s="13" t="s">
        <v>16</v>
      </c>
      <c r="C16" s="3"/>
      <c r="D16" s="19" t="s">
        <v>7</v>
      </c>
      <c r="E16" s="17" t="s">
        <v>26</v>
      </c>
      <c r="F16" s="4">
        <v>200000</v>
      </c>
      <c r="G16" s="18" t="s">
        <v>6</v>
      </c>
      <c r="H16" s="18" t="s">
        <v>27</v>
      </c>
      <c r="I16" s="4" t="str">
        <f t="shared" si="0"/>
        <v/>
      </c>
      <c r="J16" s="19" t="s">
        <v>2</v>
      </c>
      <c r="K16" s="2"/>
      <c r="L16" s="19" t="s">
        <v>2</v>
      </c>
      <c r="N16" s="5">
        <f t="shared" si="1"/>
        <v>0</v>
      </c>
    </row>
    <row r="17" spans="1:14" ht="13" customHeight="1" x14ac:dyDescent="0.55000000000000004">
      <c r="A17" s="25"/>
      <c r="B17" s="13" t="s">
        <v>17</v>
      </c>
      <c r="C17" s="3"/>
      <c r="D17" s="19" t="s">
        <v>7</v>
      </c>
      <c r="E17" s="17" t="s">
        <v>26</v>
      </c>
      <c r="F17" s="4">
        <v>160000</v>
      </c>
      <c r="G17" s="18" t="s">
        <v>6</v>
      </c>
      <c r="H17" s="18" t="s">
        <v>27</v>
      </c>
      <c r="I17" s="4" t="str">
        <f t="shared" si="0"/>
        <v/>
      </c>
      <c r="J17" s="19" t="s">
        <v>2</v>
      </c>
      <c r="K17" s="2"/>
      <c r="L17" s="19" t="s">
        <v>2</v>
      </c>
      <c r="N17" s="5">
        <f t="shared" si="1"/>
        <v>0</v>
      </c>
    </row>
    <row r="18" spans="1:14" ht="13" customHeight="1" x14ac:dyDescent="0.55000000000000004">
      <c r="A18" s="25"/>
      <c r="B18" s="13" t="s">
        <v>18</v>
      </c>
      <c r="C18" s="3"/>
      <c r="D18" s="19" t="s">
        <v>7</v>
      </c>
      <c r="E18" s="17" t="s">
        <v>26</v>
      </c>
      <c r="F18" s="4">
        <v>136000</v>
      </c>
      <c r="G18" s="18" t="s">
        <v>6</v>
      </c>
      <c r="H18" s="18" t="s">
        <v>27</v>
      </c>
      <c r="I18" s="4" t="str">
        <f t="shared" si="0"/>
        <v/>
      </c>
      <c r="J18" s="19" t="s">
        <v>2</v>
      </c>
      <c r="K18" s="2"/>
      <c r="L18" s="19" t="s">
        <v>2</v>
      </c>
      <c r="N18" s="5">
        <f t="shared" si="1"/>
        <v>0</v>
      </c>
    </row>
    <row r="19" spans="1:14" ht="13" customHeight="1" x14ac:dyDescent="0.55000000000000004">
      <c r="A19" s="25" t="s">
        <v>11</v>
      </c>
      <c r="B19" s="13" t="s">
        <v>19</v>
      </c>
      <c r="C19" s="3"/>
      <c r="D19" s="19" t="s">
        <v>7</v>
      </c>
      <c r="E19" s="17" t="s">
        <v>26</v>
      </c>
      <c r="F19" s="4">
        <v>288000</v>
      </c>
      <c r="G19" s="18" t="s">
        <v>6</v>
      </c>
      <c r="H19" s="18" t="s">
        <v>27</v>
      </c>
      <c r="I19" s="4" t="str">
        <f t="shared" si="0"/>
        <v/>
      </c>
      <c r="J19" s="19" t="s">
        <v>2</v>
      </c>
      <c r="K19" s="2"/>
      <c r="L19" s="19" t="s">
        <v>2</v>
      </c>
      <c r="N19" s="5">
        <f t="shared" si="1"/>
        <v>0</v>
      </c>
    </row>
    <row r="20" spans="1:14" ht="13" customHeight="1" x14ac:dyDescent="0.55000000000000004">
      <c r="A20" s="25"/>
      <c r="B20" s="13" t="s">
        <v>20</v>
      </c>
      <c r="C20" s="3"/>
      <c r="D20" s="19" t="s">
        <v>7</v>
      </c>
      <c r="E20" s="17" t="s">
        <v>26</v>
      </c>
      <c r="F20" s="4">
        <v>288000</v>
      </c>
      <c r="G20" s="18" t="s">
        <v>6</v>
      </c>
      <c r="H20" s="18" t="s">
        <v>27</v>
      </c>
      <c r="I20" s="4" t="str">
        <f t="shared" si="0"/>
        <v/>
      </c>
      <c r="J20" s="19" t="s">
        <v>2</v>
      </c>
      <c r="K20" s="2"/>
      <c r="L20" s="19" t="s">
        <v>2</v>
      </c>
      <c r="N20" s="5">
        <f t="shared" si="1"/>
        <v>0</v>
      </c>
    </row>
    <row r="21" spans="1:14" ht="13" customHeight="1" x14ac:dyDescent="0.55000000000000004">
      <c r="A21" s="25"/>
      <c r="B21" s="13" t="s">
        <v>21</v>
      </c>
      <c r="C21" s="3"/>
      <c r="D21" s="19" t="s">
        <v>7</v>
      </c>
      <c r="E21" s="17" t="s">
        <v>26</v>
      </c>
      <c r="F21" s="4">
        <v>256000</v>
      </c>
      <c r="G21" s="18" t="s">
        <v>6</v>
      </c>
      <c r="H21" s="18" t="s">
        <v>27</v>
      </c>
      <c r="I21" s="4" t="str">
        <f t="shared" si="0"/>
        <v/>
      </c>
      <c r="J21" s="19" t="s">
        <v>2</v>
      </c>
      <c r="K21" s="2"/>
      <c r="L21" s="19" t="s">
        <v>2</v>
      </c>
      <c r="N21" s="5">
        <f t="shared" si="1"/>
        <v>0</v>
      </c>
    </row>
    <row r="22" spans="1:14" ht="13" customHeight="1" x14ac:dyDescent="0.55000000000000004">
      <c r="A22" s="25"/>
      <c r="B22" s="13" t="s">
        <v>64</v>
      </c>
      <c r="C22" s="3"/>
      <c r="D22" s="19" t="s">
        <v>7</v>
      </c>
      <c r="E22" s="17" t="s">
        <v>26</v>
      </c>
      <c r="F22" s="4">
        <v>256000</v>
      </c>
      <c r="G22" s="18" t="s">
        <v>6</v>
      </c>
      <c r="H22" s="18" t="s">
        <v>27</v>
      </c>
      <c r="I22" s="4" t="str">
        <f t="shared" si="0"/>
        <v/>
      </c>
      <c r="J22" s="19" t="s">
        <v>2</v>
      </c>
      <c r="K22" s="2"/>
      <c r="L22" s="19" t="s">
        <v>2</v>
      </c>
      <c r="N22" s="5">
        <f t="shared" si="1"/>
        <v>0</v>
      </c>
    </row>
    <row r="23" spans="1:14" ht="13" customHeight="1" x14ac:dyDescent="0.55000000000000004">
      <c r="A23" s="36" t="s">
        <v>31</v>
      </c>
      <c r="B23" s="13" t="s">
        <v>65</v>
      </c>
      <c r="C23" s="3"/>
      <c r="D23" s="19" t="s">
        <v>25</v>
      </c>
      <c r="E23" s="17" t="s">
        <v>26</v>
      </c>
      <c r="F23" s="4">
        <v>168000</v>
      </c>
      <c r="G23" s="18" t="s">
        <v>23</v>
      </c>
      <c r="H23" s="18" t="s">
        <v>27</v>
      </c>
      <c r="I23" s="4" t="str">
        <f t="shared" si="0"/>
        <v/>
      </c>
      <c r="J23" s="19" t="s">
        <v>2</v>
      </c>
      <c r="K23" s="2"/>
      <c r="L23" s="19" t="s">
        <v>2</v>
      </c>
      <c r="N23" s="5">
        <f t="shared" si="1"/>
        <v>0</v>
      </c>
    </row>
    <row r="24" spans="1:14" ht="13" customHeight="1" x14ac:dyDescent="0.55000000000000004">
      <c r="A24" s="36"/>
      <c r="B24" s="13" t="s">
        <v>66</v>
      </c>
      <c r="C24" s="3"/>
      <c r="D24" s="19" t="s">
        <v>25</v>
      </c>
      <c r="E24" s="17" t="s">
        <v>26</v>
      </c>
      <c r="F24" s="4">
        <v>252000</v>
      </c>
      <c r="G24" s="18" t="s">
        <v>23</v>
      </c>
      <c r="H24" s="18" t="s">
        <v>27</v>
      </c>
      <c r="I24" s="4" t="str">
        <f t="shared" si="0"/>
        <v/>
      </c>
      <c r="J24" s="19" t="s">
        <v>2</v>
      </c>
      <c r="K24" s="2"/>
      <c r="L24" s="19" t="s">
        <v>2</v>
      </c>
      <c r="N24" s="5">
        <f t="shared" si="1"/>
        <v>0</v>
      </c>
    </row>
    <row r="25" spans="1:14" ht="13" customHeight="1" x14ac:dyDescent="0.55000000000000004">
      <c r="A25" s="36" t="s">
        <v>30</v>
      </c>
      <c r="B25" s="13" t="s">
        <v>65</v>
      </c>
      <c r="C25" s="3"/>
      <c r="D25" s="19" t="s">
        <v>25</v>
      </c>
      <c r="E25" s="17" t="s">
        <v>26</v>
      </c>
      <c r="F25" s="4">
        <v>60000</v>
      </c>
      <c r="G25" s="18" t="s">
        <v>23</v>
      </c>
      <c r="H25" s="18" t="s">
        <v>27</v>
      </c>
      <c r="I25" s="4" t="str">
        <f t="shared" si="0"/>
        <v/>
      </c>
      <c r="J25" s="19" t="s">
        <v>2</v>
      </c>
      <c r="K25" s="2"/>
      <c r="L25" s="19" t="s">
        <v>2</v>
      </c>
      <c r="N25" s="5">
        <f t="shared" si="1"/>
        <v>0</v>
      </c>
    </row>
    <row r="26" spans="1:14" ht="13" customHeight="1" x14ac:dyDescent="0.55000000000000004">
      <c r="A26" s="36"/>
      <c r="B26" s="13" t="s">
        <v>66</v>
      </c>
      <c r="C26" s="3"/>
      <c r="D26" s="19" t="s">
        <v>25</v>
      </c>
      <c r="E26" s="17" t="s">
        <v>26</v>
      </c>
      <c r="F26" s="4">
        <v>102000</v>
      </c>
      <c r="G26" s="18" t="s">
        <v>23</v>
      </c>
      <c r="H26" s="18" t="s">
        <v>27</v>
      </c>
      <c r="I26" s="4" t="str">
        <f t="shared" si="0"/>
        <v/>
      </c>
      <c r="J26" s="19" t="s">
        <v>2</v>
      </c>
      <c r="K26" s="2"/>
      <c r="L26" s="19" t="s">
        <v>2</v>
      </c>
      <c r="N26" s="5">
        <f t="shared" si="1"/>
        <v>0</v>
      </c>
    </row>
    <row r="27" spans="1:14" ht="13" customHeight="1" x14ac:dyDescent="0.55000000000000004">
      <c r="A27" s="25" t="s">
        <v>22</v>
      </c>
      <c r="B27" s="13" t="s">
        <v>65</v>
      </c>
      <c r="C27" s="3"/>
      <c r="D27" s="19" t="s">
        <v>25</v>
      </c>
      <c r="E27" s="17" t="s">
        <v>26</v>
      </c>
      <c r="F27" s="4">
        <v>210000</v>
      </c>
      <c r="G27" s="18" t="s">
        <v>23</v>
      </c>
      <c r="H27" s="18" t="s">
        <v>27</v>
      </c>
      <c r="I27" s="4" t="str">
        <f t="shared" si="0"/>
        <v/>
      </c>
      <c r="J27" s="19" t="s">
        <v>2</v>
      </c>
      <c r="K27" s="2"/>
      <c r="L27" s="19" t="s">
        <v>2</v>
      </c>
      <c r="N27" s="5">
        <f t="shared" si="1"/>
        <v>0</v>
      </c>
    </row>
    <row r="28" spans="1:14" ht="13" customHeight="1" x14ac:dyDescent="0.55000000000000004">
      <c r="A28" s="25"/>
      <c r="B28" s="13" t="s">
        <v>66</v>
      </c>
      <c r="C28" s="3"/>
      <c r="D28" s="19" t="s">
        <v>25</v>
      </c>
      <c r="E28" s="17" t="s">
        <v>26</v>
      </c>
      <c r="F28" s="4">
        <v>316000</v>
      </c>
      <c r="G28" s="18" t="s">
        <v>23</v>
      </c>
      <c r="H28" s="18" t="s">
        <v>27</v>
      </c>
      <c r="I28" s="4" t="str">
        <f t="shared" si="0"/>
        <v/>
      </c>
      <c r="J28" s="19" t="s">
        <v>2</v>
      </c>
      <c r="K28" s="2"/>
      <c r="L28" s="19" t="s">
        <v>2</v>
      </c>
      <c r="N28" s="5">
        <f t="shared" si="1"/>
        <v>0</v>
      </c>
    </row>
    <row r="29" spans="1:14" ht="13" customHeight="1" x14ac:dyDescent="0.55000000000000004">
      <c r="A29" s="26" t="s">
        <v>71</v>
      </c>
      <c r="B29" s="27"/>
      <c r="C29" s="27"/>
      <c r="D29" s="27"/>
      <c r="E29" s="27"/>
      <c r="F29" s="27"/>
      <c r="G29" s="27"/>
      <c r="H29" s="27"/>
      <c r="I29" s="27"/>
      <c r="J29" s="28"/>
      <c r="K29" s="2"/>
      <c r="L29" s="19" t="s">
        <v>2</v>
      </c>
      <c r="N29" s="5">
        <f>SUM(K29)</f>
        <v>0</v>
      </c>
    </row>
    <row r="30" spans="1:14" ht="13" customHeight="1" x14ac:dyDescent="0.55000000000000004">
      <c r="A30" s="25" t="s">
        <v>32</v>
      </c>
      <c r="B30" s="25"/>
      <c r="C30" s="25"/>
      <c r="D30" s="25"/>
      <c r="E30" s="25"/>
      <c r="F30" s="25"/>
      <c r="G30" s="25"/>
      <c r="H30" s="25"/>
      <c r="I30" s="25"/>
      <c r="J30" s="25"/>
      <c r="K30" s="6" t="str">
        <f>IF(SUM(N10:N29)=0,"",SUM(N10:N29))</f>
        <v/>
      </c>
      <c r="L30" s="19" t="s">
        <v>2</v>
      </c>
      <c r="M30" s="23" t="s">
        <v>49</v>
      </c>
    </row>
    <row r="31" spans="1:14" ht="13" customHeight="1" x14ac:dyDescent="0.55000000000000004">
      <c r="K31" s="5"/>
    </row>
    <row r="32" spans="1:14" ht="13" customHeight="1" x14ac:dyDescent="0.55000000000000004">
      <c r="A32" s="30" t="s">
        <v>78</v>
      </c>
      <c r="B32" s="30"/>
      <c r="C32" s="30"/>
      <c r="D32" s="30"/>
      <c r="E32" s="30"/>
      <c r="F32" s="30"/>
      <c r="G32" s="30"/>
      <c r="H32" s="30"/>
      <c r="I32" s="30"/>
      <c r="J32" s="30"/>
      <c r="K32" s="30"/>
      <c r="L32" s="30"/>
    </row>
    <row r="33" spans="1:14" ht="13" customHeight="1" x14ac:dyDescent="0.55000000000000004">
      <c r="A33" s="15" t="s">
        <v>29</v>
      </c>
      <c r="B33" s="15" t="s">
        <v>28</v>
      </c>
      <c r="C33" s="35" t="s">
        <v>3</v>
      </c>
      <c r="D33" s="35"/>
      <c r="E33" s="35" t="s">
        <v>4</v>
      </c>
      <c r="F33" s="35"/>
      <c r="G33" s="35"/>
      <c r="H33" s="35"/>
      <c r="I33" s="35"/>
      <c r="J33" s="35"/>
      <c r="K33" s="35" t="s">
        <v>5</v>
      </c>
      <c r="L33" s="35"/>
      <c r="M33" s="1"/>
      <c r="N33" s="23" t="s">
        <v>33</v>
      </c>
    </row>
    <row r="34" spans="1:14" ht="13" customHeight="1" x14ac:dyDescent="0.55000000000000004">
      <c r="A34" s="25" t="s">
        <v>8</v>
      </c>
      <c r="B34" s="13" t="s">
        <v>13</v>
      </c>
      <c r="C34" s="3"/>
      <c r="D34" s="19" t="s">
        <v>24</v>
      </c>
      <c r="E34" s="17" t="s">
        <v>26</v>
      </c>
      <c r="F34" s="4">
        <v>112000</v>
      </c>
      <c r="G34" s="18" t="s">
        <v>12</v>
      </c>
      <c r="H34" s="18" t="s">
        <v>27</v>
      </c>
      <c r="I34" s="4" t="str">
        <f>IF(C34="","",C34*F34)</f>
        <v/>
      </c>
      <c r="J34" s="19" t="s">
        <v>2</v>
      </c>
      <c r="K34" s="2"/>
      <c r="L34" s="19" t="s">
        <v>2</v>
      </c>
      <c r="N34" s="5">
        <f t="shared" ref="N34:N52" si="2">MIN(SUM(I34),SUM(K34))</f>
        <v>0</v>
      </c>
    </row>
    <row r="35" spans="1:14" ht="13" customHeight="1" x14ac:dyDescent="0.55000000000000004">
      <c r="A35" s="25"/>
      <c r="B35" s="13" t="s">
        <v>14</v>
      </c>
      <c r="C35" s="3"/>
      <c r="D35" s="19" t="s">
        <v>24</v>
      </c>
      <c r="E35" s="17" t="s">
        <v>26</v>
      </c>
      <c r="F35" s="4">
        <v>80000</v>
      </c>
      <c r="G35" s="18" t="s">
        <v>12</v>
      </c>
      <c r="H35" s="18" t="s">
        <v>27</v>
      </c>
      <c r="I35" s="4" t="str">
        <f t="shared" ref="I35:I52" si="3">IF(C35="","",C35*F35)</f>
        <v/>
      </c>
      <c r="J35" s="19" t="s">
        <v>2</v>
      </c>
      <c r="K35" s="2"/>
      <c r="L35" s="19" t="s">
        <v>2</v>
      </c>
      <c r="N35" s="5">
        <f t="shared" si="2"/>
        <v>0</v>
      </c>
    </row>
    <row r="36" spans="1:14" ht="13" customHeight="1" x14ac:dyDescent="0.55000000000000004">
      <c r="A36" s="25"/>
      <c r="B36" s="13" t="s">
        <v>15</v>
      </c>
      <c r="C36" s="3"/>
      <c r="D36" s="19" t="s">
        <v>24</v>
      </c>
      <c r="E36" s="17" t="s">
        <v>26</v>
      </c>
      <c r="F36" s="4">
        <v>32000</v>
      </c>
      <c r="G36" s="18" t="s">
        <v>12</v>
      </c>
      <c r="H36" s="18" t="s">
        <v>27</v>
      </c>
      <c r="I36" s="4" t="str">
        <f t="shared" si="3"/>
        <v/>
      </c>
      <c r="J36" s="19" t="s">
        <v>2</v>
      </c>
      <c r="K36" s="2"/>
      <c r="L36" s="19" t="s">
        <v>2</v>
      </c>
      <c r="N36" s="5">
        <f t="shared" si="2"/>
        <v>0</v>
      </c>
    </row>
    <row r="37" spans="1:14" ht="13" customHeight="1" x14ac:dyDescent="0.55000000000000004">
      <c r="A37" s="25" t="s">
        <v>9</v>
      </c>
      <c r="B37" s="13" t="s">
        <v>16</v>
      </c>
      <c r="C37" s="3"/>
      <c r="D37" s="19" t="s">
        <v>7</v>
      </c>
      <c r="E37" s="17" t="s">
        <v>26</v>
      </c>
      <c r="F37" s="4">
        <v>272000</v>
      </c>
      <c r="G37" s="18" t="s">
        <v>6</v>
      </c>
      <c r="H37" s="18" t="s">
        <v>27</v>
      </c>
      <c r="I37" s="4" t="str">
        <f t="shared" si="3"/>
        <v/>
      </c>
      <c r="J37" s="19" t="s">
        <v>2</v>
      </c>
      <c r="K37" s="2"/>
      <c r="L37" s="19" t="s">
        <v>2</v>
      </c>
      <c r="N37" s="5">
        <f t="shared" si="2"/>
        <v>0</v>
      </c>
    </row>
    <row r="38" spans="1:14" ht="13" customHeight="1" x14ac:dyDescent="0.55000000000000004">
      <c r="A38" s="25"/>
      <c r="B38" s="13" t="s">
        <v>17</v>
      </c>
      <c r="C38" s="3"/>
      <c r="D38" s="19" t="s">
        <v>7</v>
      </c>
      <c r="E38" s="17" t="s">
        <v>26</v>
      </c>
      <c r="F38" s="4">
        <v>216000</v>
      </c>
      <c r="G38" s="18" t="s">
        <v>6</v>
      </c>
      <c r="H38" s="18" t="s">
        <v>27</v>
      </c>
      <c r="I38" s="4" t="str">
        <f t="shared" si="3"/>
        <v/>
      </c>
      <c r="J38" s="19" t="s">
        <v>2</v>
      </c>
      <c r="K38" s="2"/>
      <c r="L38" s="19" t="s">
        <v>2</v>
      </c>
      <c r="N38" s="5">
        <f t="shared" si="2"/>
        <v>0</v>
      </c>
    </row>
    <row r="39" spans="1:14" ht="13" customHeight="1" x14ac:dyDescent="0.55000000000000004">
      <c r="A39" s="25"/>
      <c r="B39" s="13" t="s">
        <v>18</v>
      </c>
      <c r="C39" s="3"/>
      <c r="D39" s="19" t="s">
        <v>7</v>
      </c>
      <c r="E39" s="17" t="s">
        <v>26</v>
      </c>
      <c r="F39" s="4">
        <v>176000</v>
      </c>
      <c r="G39" s="18" t="s">
        <v>6</v>
      </c>
      <c r="H39" s="18" t="s">
        <v>27</v>
      </c>
      <c r="I39" s="4" t="str">
        <f t="shared" si="3"/>
        <v/>
      </c>
      <c r="J39" s="19" t="s">
        <v>2</v>
      </c>
      <c r="K39" s="2"/>
      <c r="L39" s="19" t="s">
        <v>2</v>
      </c>
      <c r="N39" s="5">
        <f t="shared" si="2"/>
        <v>0</v>
      </c>
    </row>
    <row r="40" spans="1:14" ht="13" customHeight="1" x14ac:dyDescent="0.55000000000000004">
      <c r="A40" s="25" t="s">
        <v>10</v>
      </c>
      <c r="B40" s="13" t="s">
        <v>16</v>
      </c>
      <c r="C40" s="3"/>
      <c r="D40" s="19" t="s">
        <v>7</v>
      </c>
      <c r="E40" s="17" t="s">
        <v>26</v>
      </c>
      <c r="F40" s="4">
        <v>272000</v>
      </c>
      <c r="G40" s="18" t="s">
        <v>6</v>
      </c>
      <c r="H40" s="18" t="s">
        <v>27</v>
      </c>
      <c r="I40" s="4" t="str">
        <f t="shared" si="3"/>
        <v/>
      </c>
      <c r="J40" s="19" t="s">
        <v>2</v>
      </c>
      <c r="K40" s="2"/>
      <c r="L40" s="19" t="s">
        <v>2</v>
      </c>
      <c r="N40" s="5">
        <f t="shared" si="2"/>
        <v>0</v>
      </c>
    </row>
    <row r="41" spans="1:14" ht="13" customHeight="1" x14ac:dyDescent="0.55000000000000004">
      <c r="A41" s="25"/>
      <c r="B41" s="13" t="s">
        <v>17</v>
      </c>
      <c r="C41" s="3"/>
      <c r="D41" s="19" t="s">
        <v>7</v>
      </c>
      <c r="E41" s="17" t="s">
        <v>26</v>
      </c>
      <c r="F41" s="4">
        <v>216000</v>
      </c>
      <c r="G41" s="18" t="s">
        <v>6</v>
      </c>
      <c r="H41" s="18" t="s">
        <v>27</v>
      </c>
      <c r="I41" s="4" t="str">
        <f t="shared" si="3"/>
        <v/>
      </c>
      <c r="J41" s="19" t="s">
        <v>2</v>
      </c>
      <c r="K41" s="2"/>
      <c r="L41" s="19" t="s">
        <v>2</v>
      </c>
      <c r="N41" s="5">
        <f t="shared" si="2"/>
        <v>0</v>
      </c>
    </row>
    <row r="42" spans="1:14" ht="13" customHeight="1" x14ac:dyDescent="0.55000000000000004">
      <c r="A42" s="25"/>
      <c r="B42" s="13" t="s">
        <v>18</v>
      </c>
      <c r="C42" s="3"/>
      <c r="D42" s="19" t="s">
        <v>7</v>
      </c>
      <c r="E42" s="17" t="s">
        <v>26</v>
      </c>
      <c r="F42" s="4">
        <v>176000</v>
      </c>
      <c r="G42" s="18" t="s">
        <v>6</v>
      </c>
      <c r="H42" s="18" t="s">
        <v>27</v>
      </c>
      <c r="I42" s="4" t="str">
        <f t="shared" si="3"/>
        <v/>
      </c>
      <c r="J42" s="19" t="s">
        <v>2</v>
      </c>
      <c r="K42" s="2"/>
      <c r="L42" s="19" t="s">
        <v>2</v>
      </c>
      <c r="N42" s="5">
        <f t="shared" si="2"/>
        <v>0</v>
      </c>
    </row>
    <row r="43" spans="1:14" ht="13" customHeight="1" x14ac:dyDescent="0.55000000000000004">
      <c r="A43" s="25" t="s">
        <v>11</v>
      </c>
      <c r="B43" s="13" t="s">
        <v>19</v>
      </c>
      <c r="C43" s="3"/>
      <c r="D43" s="19" t="s">
        <v>7</v>
      </c>
      <c r="E43" s="17" t="s">
        <v>26</v>
      </c>
      <c r="F43" s="4">
        <v>392000</v>
      </c>
      <c r="G43" s="18" t="s">
        <v>6</v>
      </c>
      <c r="H43" s="18" t="s">
        <v>27</v>
      </c>
      <c r="I43" s="4" t="str">
        <f t="shared" si="3"/>
        <v/>
      </c>
      <c r="J43" s="19" t="s">
        <v>2</v>
      </c>
      <c r="K43" s="2"/>
      <c r="L43" s="19" t="s">
        <v>2</v>
      </c>
      <c r="N43" s="5">
        <f t="shared" si="2"/>
        <v>0</v>
      </c>
    </row>
    <row r="44" spans="1:14" ht="13" customHeight="1" x14ac:dyDescent="0.55000000000000004">
      <c r="A44" s="25"/>
      <c r="B44" s="13" t="s">
        <v>20</v>
      </c>
      <c r="C44" s="3"/>
      <c r="D44" s="19" t="s">
        <v>7</v>
      </c>
      <c r="E44" s="17" t="s">
        <v>26</v>
      </c>
      <c r="F44" s="4">
        <v>392000</v>
      </c>
      <c r="G44" s="18" t="s">
        <v>6</v>
      </c>
      <c r="H44" s="18" t="s">
        <v>27</v>
      </c>
      <c r="I44" s="4" t="str">
        <f t="shared" si="3"/>
        <v/>
      </c>
      <c r="J44" s="19" t="s">
        <v>2</v>
      </c>
      <c r="K44" s="2"/>
      <c r="L44" s="19" t="s">
        <v>2</v>
      </c>
      <c r="N44" s="5">
        <f t="shared" si="2"/>
        <v>0</v>
      </c>
    </row>
    <row r="45" spans="1:14" ht="13" customHeight="1" x14ac:dyDescent="0.55000000000000004">
      <c r="A45" s="25"/>
      <c r="B45" s="13" t="s">
        <v>21</v>
      </c>
      <c r="C45" s="3"/>
      <c r="D45" s="19" t="s">
        <v>7</v>
      </c>
      <c r="E45" s="17" t="s">
        <v>26</v>
      </c>
      <c r="F45" s="4">
        <v>344000</v>
      </c>
      <c r="G45" s="18" t="s">
        <v>6</v>
      </c>
      <c r="H45" s="18" t="s">
        <v>27</v>
      </c>
      <c r="I45" s="4" t="str">
        <f t="shared" si="3"/>
        <v/>
      </c>
      <c r="J45" s="19" t="s">
        <v>2</v>
      </c>
      <c r="K45" s="2"/>
      <c r="L45" s="19" t="s">
        <v>2</v>
      </c>
      <c r="N45" s="5">
        <f t="shared" si="2"/>
        <v>0</v>
      </c>
    </row>
    <row r="46" spans="1:14" ht="13" customHeight="1" x14ac:dyDescent="0.55000000000000004">
      <c r="A46" s="25"/>
      <c r="B46" s="13" t="s">
        <v>64</v>
      </c>
      <c r="C46" s="3"/>
      <c r="D46" s="19" t="s">
        <v>7</v>
      </c>
      <c r="E46" s="17" t="s">
        <v>26</v>
      </c>
      <c r="F46" s="4">
        <v>344000</v>
      </c>
      <c r="G46" s="18" t="s">
        <v>6</v>
      </c>
      <c r="H46" s="18" t="s">
        <v>27</v>
      </c>
      <c r="I46" s="4" t="str">
        <f t="shared" si="3"/>
        <v/>
      </c>
      <c r="J46" s="19" t="s">
        <v>2</v>
      </c>
      <c r="K46" s="2"/>
      <c r="L46" s="19" t="s">
        <v>2</v>
      </c>
      <c r="N46" s="5">
        <f t="shared" si="2"/>
        <v>0</v>
      </c>
    </row>
    <row r="47" spans="1:14" ht="13" customHeight="1" x14ac:dyDescent="0.55000000000000004">
      <c r="A47" s="36" t="s">
        <v>31</v>
      </c>
      <c r="B47" s="13" t="s">
        <v>65</v>
      </c>
      <c r="C47" s="3"/>
      <c r="D47" s="19" t="s">
        <v>25</v>
      </c>
      <c r="E47" s="17" t="s">
        <v>26</v>
      </c>
      <c r="F47" s="4">
        <v>225000</v>
      </c>
      <c r="G47" s="18" t="s">
        <v>23</v>
      </c>
      <c r="H47" s="18" t="s">
        <v>27</v>
      </c>
      <c r="I47" s="4" t="str">
        <f t="shared" si="3"/>
        <v/>
      </c>
      <c r="J47" s="19" t="s">
        <v>2</v>
      </c>
      <c r="K47" s="2"/>
      <c r="L47" s="19" t="s">
        <v>2</v>
      </c>
      <c r="N47" s="5">
        <f t="shared" si="2"/>
        <v>0</v>
      </c>
    </row>
    <row r="48" spans="1:14" ht="13" customHeight="1" x14ac:dyDescent="0.55000000000000004">
      <c r="A48" s="36"/>
      <c r="B48" s="13" t="s">
        <v>66</v>
      </c>
      <c r="C48" s="3"/>
      <c r="D48" s="19" t="s">
        <v>25</v>
      </c>
      <c r="E48" s="17" t="s">
        <v>26</v>
      </c>
      <c r="F48" s="4">
        <v>338000</v>
      </c>
      <c r="G48" s="18" t="s">
        <v>23</v>
      </c>
      <c r="H48" s="18" t="s">
        <v>27</v>
      </c>
      <c r="I48" s="4" t="str">
        <f t="shared" si="3"/>
        <v/>
      </c>
      <c r="J48" s="19" t="s">
        <v>2</v>
      </c>
      <c r="K48" s="2"/>
      <c r="L48" s="19" t="s">
        <v>2</v>
      </c>
      <c r="N48" s="5">
        <f t="shared" si="2"/>
        <v>0</v>
      </c>
    </row>
    <row r="49" spans="1:14" ht="13" customHeight="1" x14ac:dyDescent="0.55000000000000004">
      <c r="A49" s="36" t="s">
        <v>30</v>
      </c>
      <c r="B49" s="13" t="s">
        <v>65</v>
      </c>
      <c r="C49" s="3"/>
      <c r="D49" s="19" t="s">
        <v>25</v>
      </c>
      <c r="E49" s="17" t="s">
        <v>26</v>
      </c>
      <c r="F49" s="4">
        <v>80000</v>
      </c>
      <c r="G49" s="18" t="s">
        <v>23</v>
      </c>
      <c r="H49" s="18" t="s">
        <v>27</v>
      </c>
      <c r="I49" s="4" t="str">
        <f t="shared" si="3"/>
        <v/>
      </c>
      <c r="J49" s="19" t="s">
        <v>2</v>
      </c>
      <c r="K49" s="2"/>
      <c r="L49" s="19" t="s">
        <v>2</v>
      </c>
      <c r="N49" s="5">
        <f t="shared" si="2"/>
        <v>0</v>
      </c>
    </row>
    <row r="50" spans="1:14" ht="13" customHeight="1" x14ac:dyDescent="0.55000000000000004">
      <c r="A50" s="36"/>
      <c r="B50" s="13" t="s">
        <v>66</v>
      </c>
      <c r="C50" s="3"/>
      <c r="D50" s="19" t="s">
        <v>25</v>
      </c>
      <c r="E50" s="17" t="s">
        <v>26</v>
      </c>
      <c r="F50" s="4">
        <v>137000</v>
      </c>
      <c r="G50" s="18" t="s">
        <v>23</v>
      </c>
      <c r="H50" s="18" t="s">
        <v>27</v>
      </c>
      <c r="I50" s="4" t="str">
        <f t="shared" si="3"/>
        <v/>
      </c>
      <c r="J50" s="19" t="s">
        <v>2</v>
      </c>
      <c r="K50" s="2"/>
      <c r="L50" s="19" t="s">
        <v>2</v>
      </c>
      <c r="N50" s="5">
        <f t="shared" si="2"/>
        <v>0</v>
      </c>
    </row>
    <row r="51" spans="1:14" ht="13" customHeight="1" x14ac:dyDescent="0.55000000000000004">
      <c r="A51" s="25" t="s">
        <v>22</v>
      </c>
      <c r="B51" s="13" t="s">
        <v>65</v>
      </c>
      <c r="C51" s="3"/>
      <c r="D51" s="19" t="s">
        <v>25</v>
      </c>
      <c r="E51" s="17" t="s">
        <v>26</v>
      </c>
      <c r="F51" s="4">
        <v>280000</v>
      </c>
      <c r="G51" s="18" t="s">
        <v>23</v>
      </c>
      <c r="H51" s="18" t="s">
        <v>27</v>
      </c>
      <c r="I51" s="4" t="str">
        <f t="shared" si="3"/>
        <v/>
      </c>
      <c r="J51" s="19" t="s">
        <v>2</v>
      </c>
      <c r="K51" s="2"/>
      <c r="L51" s="19" t="s">
        <v>2</v>
      </c>
      <c r="N51" s="5">
        <f t="shared" si="2"/>
        <v>0</v>
      </c>
    </row>
    <row r="52" spans="1:14" ht="13" customHeight="1" x14ac:dyDescent="0.55000000000000004">
      <c r="A52" s="25"/>
      <c r="B52" s="13" t="s">
        <v>66</v>
      </c>
      <c r="C52" s="3"/>
      <c r="D52" s="19" t="s">
        <v>25</v>
      </c>
      <c r="E52" s="17" t="s">
        <v>26</v>
      </c>
      <c r="F52" s="4">
        <v>420000</v>
      </c>
      <c r="G52" s="18" t="s">
        <v>23</v>
      </c>
      <c r="H52" s="18" t="s">
        <v>27</v>
      </c>
      <c r="I52" s="4" t="str">
        <f t="shared" si="3"/>
        <v/>
      </c>
      <c r="J52" s="19" t="s">
        <v>2</v>
      </c>
      <c r="K52" s="2"/>
      <c r="L52" s="19" t="s">
        <v>2</v>
      </c>
      <c r="N52" s="5">
        <f t="shared" si="2"/>
        <v>0</v>
      </c>
    </row>
    <row r="53" spans="1:14" ht="13" customHeight="1" x14ac:dyDescent="0.55000000000000004">
      <c r="A53" s="26" t="s">
        <v>72</v>
      </c>
      <c r="B53" s="27"/>
      <c r="C53" s="27"/>
      <c r="D53" s="27"/>
      <c r="E53" s="27"/>
      <c r="F53" s="27"/>
      <c r="G53" s="27"/>
      <c r="H53" s="27"/>
      <c r="I53" s="27"/>
      <c r="J53" s="28"/>
      <c r="K53" s="2"/>
      <c r="L53" s="19" t="s">
        <v>2</v>
      </c>
      <c r="N53" s="5">
        <f t="shared" ref="N53" si="4">SUM(K53)</f>
        <v>0</v>
      </c>
    </row>
    <row r="54" spans="1:14" ht="13" customHeight="1" x14ac:dyDescent="0.55000000000000004">
      <c r="A54" s="25" t="s">
        <v>32</v>
      </c>
      <c r="B54" s="25"/>
      <c r="C54" s="25"/>
      <c r="D54" s="25"/>
      <c r="E54" s="25"/>
      <c r="F54" s="25"/>
      <c r="G54" s="25"/>
      <c r="H54" s="25"/>
      <c r="I54" s="25"/>
      <c r="J54" s="25"/>
      <c r="K54" s="6" t="str">
        <f>IF(SUM(N34:N53)=0,"",SUM(N34:N53))</f>
        <v/>
      </c>
      <c r="L54" s="19" t="s">
        <v>2</v>
      </c>
      <c r="M54" s="23" t="s">
        <v>50</v>
      </c>
    </row>
    <row r="56" spans="1:14" ht="13" customHeight="1" x14ac:dyDescent="0.55000000000000004">
      <c r="A56" s="29" t="s">
        <v>34</v>
      </c>
      <c r="B56" s="29"/>
      <c r="C56" s="29"/>
      <c r="D56" s="29"/>
      <c r="E56" s="29"/>
      <c r="F56" s="29"/>
      <c r="G56" s="29"/>
      <c r="H56" s="29"/>
      <c r="I56" s="29"/>
      <c r="J56" s="29"/>
      <c r="K56" s="29"/>
      <c r="L56" s="29"/>
    </row>
    <row r="57" spans="1:14" ht="13" customHeight="1" x14ac:dyDescent="0.55000000000000004">
      <c r="A57" s="35" t="s">
        <v>29</v>
      </c>
      <c r="B57" s="35"/>
      <c r="C57" s="35" t="s">
        <v>3</v>
      </c>
      <c r="D57" s="35"/>
      <c r="E57" s="35" t="s">
        <v>4</v>
      </c>
      <c r="F57" s="35"/>
      <c r="G57" s="35"/>
      <c r="H57" s="35"/>
      <c r="I57" s="35"/>
      <c r="J57" s="35"/>
      <c r="K57" s="35" t="s">
        <v>5</v>
      </c>
      <c r="L57" s="35"/>
      <c r="M57" s="1"/>
      <c r="N57" s="23" t="s">
        <v>33</v>
      </c>
    </row>
    <row r="58" spans="1:14" ht="13" customHeight="1" x14ac:dyDescent="0.55000000000000004">
      <c r="A58" s="25" t="s">
        <v>35</v>
      </c>
      <c r="B58" s="25"/>
      <c r="C58" s="3"/>
      <c r="D58" s="19" t="s">
        <v>43</v>
      </c>
      <c r="E58" s="17" t="s">
        <v>26</v>
      </c>
      <c r="F58" s="4">
        <v>452000</v>
      </c>
      <c r="G58" s="18" t="s">
        <v>45</v>
      </c>
      <c r="H58" s="18" t="s">
        <v>27</v>
      </c>
      <c r="I58" s="4" t="str">
        <f>IF(C58="","",F58)</f>
        <v/>
      </c>
      <c r="J58" s="19" t="s">
        <v>2</v>
      </c>
      <c r="K58" s="2"/>
      <c r="L58" s="19" t="s">
        <v>2</v>
      </c>
      <c r="N58" s="5">
        <f t="shared" ref="N58:N63" si="5">MIN(SUM(I58),SUM(K58))</f>
        <v>0</v>
      </c>
    </row>
    <row r="59" spans="1:14" ht="13" customHeight="1" x14ac:dyDescent="0.55000000000000004">
      <c r="A59" s="39" t="s">
        <v>73</v>
      </c>
      <c r="B59" s="13" t="s">
        <v>74</v>
      </c>
      <c r="C59" s="3"/>
      <c r="D59" s="19" t="s">
        <v>43</v>
      </c>
      <c r="E59" s="17" t="s">
        <v>26</v>
      </c>
      <c r="F59" s="4">
        <v>184000</v>
      </c>
      <c r="G59" s="18" t="s">
        <v>46</v>
      </c>
      <c r="H59" s="18" t="s">
        <v>27</v>
      </c>
      <c r="I59" s="4" t="str">
        <f>IF(C59="","",C59*F59)</f>
        <v/>
      </c>
      <c r="J59" s="19" t="s">
        <v>2</v>
      </c>
      <c r="K59" s="2"/>
      <c r="L59" s="19" t="s">
        <v>2</v>
      </c>
      <c r="N59" s="5">
        <f t="shared" ref="N59:N60" si="6">MIN(SUM(I59),SUM(K59))</f>
        <v>0</v>
      </c>
    </row>
    <row r="60" spans="1:14" ht="13" customHeight="1" x14ac:dyDescent="0.55000000000000004">
      <c r="A60" s="40"/>
      <c r="B60" s="13" t="s">
        <v>75</v>
      </c>
      <c r="C60" s="3"/>
      <c r="D60" s="19" t="s">
        <v>43</v>
      </c>
      <c r="E60" s="17" t="s">
        <v>26</v>
      </c>
      <c r="F60" s="4">
        <v>168000</v>
      </c>
      <c r="G60" s="18" t="s">
        <v>46</v>
      </c>
      <c r="H60" s="18" t="s">
        <v>27</v>
      </c>
      <c r="I60" s="4" t="str">
        <f t="shared" ref="I60:I62" si="7">IF(C60="","",C60*F60)</f>
        <v/>
      </c>
      <c r="J60" s="19" t="s">
        <v>2</v>
      </c>
      <c r="K60" s="2"/>
      <c r="L60" s="19" t="s">
        <v>2</v>
      </c>
      <c r="N60" s="5">
        <f t="shared" si="6"/>
        <v>0</v>
      </c>
    </row>
    <row r="61" spans="1:14" ht="13" customHeight="1" x14ac:dyDescent="0.55000000000000004">
      <c r="A61" s="25" t="s">
        <v>36</v>
      </c>
      <c r="B61" s="25"/>
      <c r="C61" s="3"/>
      <c r="D61" s="19" t="s">
        <v>43</v>
      </c>
      <c r="E61" s="17" t="s">
        <v>26</v>
      </c>
      <c r="F61" s="4">
        <v>437000</v>
      </c>
      <c r="G61" s="18" t="s">
        <v>45</v>
      </c>
      <c r="H61" s="18" t="s">
        <v>27</v>
      </c>
      <c r="I61" s="4" t="str">
        <f t="shared" si="7"/>
        <v/>
      </c>
      <c r="J61" s="19" t="s">
        <v>2</v>
      </c>
      <c r="K61" s="2"/>
      <c r="L61" s="19" t="s">
        <v>2</v>
      </c>
      <c r="N61" s="5">
        <f t="shared" si="5"/>
        <v>0</v>
      </c>
    </row>
    <row r="62" spans="1:14" ht="13" customHeight="1" x14ac:dyDescent="0.55000000000000004">
      <c r="A62" s="25" t="s">
        <v>38</v>
      </c>
      <c r="B62" s="25"/>
      <c r="C62" s="3"/>
      <c r="D62" s="19" t="s">
        <v>43</v>
      </c>
      <c r="E62" s="17" t="s">
        <v>26</v>
      </c>
      <c r="F62" s="4">
        <v>279000</v>
      </c>
      <c r="G62" s="18" t="s">
        <v>45</v>
      </c>
      <c r="H62" s="18" t="s">
        <v>27</v>
      </c>
      <c r="I62" s="4" t="str">
        <f t="shared" si="7"/>
        <v/>
      </c>
      <c r="J62" s="19" t="s">
        <v>2</v>
      </c>
      <c r="K62" s="2"/>
      <c r="L62" s="19" t="s">
        <v>2</v>
      </c>
      <c r="N62" s="5">
        <f t="shared" si="5"/>
        <v>0</v>
      </c>
    </row>
    <row r="63" spans="1:14" ht="13" customHeight="1" x14ac:dyDescent="0.55000000000000004">
      <c r="A63" s="25" t="s">
        <v>37</v>
      </c>
      <c r="B63" s="25"/>
      <c r="C63" s="3"/>
      <c r="D63" s="19" t="s">
        <v>43</v>
      </c>
      <c r="E63" s="17" t="s">
        <v>26</v>
      </c>
      <c r="F63" s="4">
        <v>63000</v>
      </c>
      <c r="G63" s="18" t="s">
        <v>46</v>
      </c>
      <c r="H63" s="18" t="s">
        <v>27</v>
      </c>
      <c r="I63" s="4" t="str">
        <f>IF(C63="","",C63*F63)</f>
        <v/>
      </c>
      <c r="J63" s="19" t="s">
        <v>2</v>
      </c>
      <c r="K63" s="2"/>
      <c r="L63" s="19" t="s">
        <v>2</v>
      </c>
      <c r="N63" s="5">
        <f t="shared" si="5"/>
        <v>0</v>
      </c>
    </row>
    <row r="64" spans="1:14" ht="13" customHeight="1" x14ac:dyDescent="0.55000000000000004">
      <c r="A64" s="25" t="s">
        <v>39</v>
      </c>
      <c r="B64" s="25"/>
      <c r="C64" s="3"/>
      <c r="D64" s="19" t="s">
        <v>44</v>
      </c>
      <c r="E64" s="20"/>
      <c r="F64" s="21"/>
      <c r="G64" s="21"/>
      <c r="H64" s="21"/>
      <c r="I64" s="21"/>
      <c r="J64" s="22"/>
      <c r="K64" s="2"/>
      <c r="L64" s="19" t="s">
        <v>2</v>
      </c>
      <c r="N64" s="5">
        <f t="shared" ref="N64:N68" si="8">SUM(K64)</f>
        <v>0</v>
      </c>
    </row>
    <row r="65" spans="1:14" ht="13" customHeight="1" x14ac:dyDescent="0.55000000000000004">
      <c r="A65" s="25" t="s">
        <v>40</v>
      </c>
      <c r="B65" s="25"/>
      <c r="C65" s="3"/>
      <c r="D65" s="19" t="s">
        <v>44</v>
      </c>
      <c r="E65" s="7"/>
      <c r="J65" s="8"/>
      <c r="K65" s="2"/>
      <c r="L65" s="19" t="s">
        <v>2</v>
      </c>
      <c r="N65" s="5">
        <f t="shared" si="8"/>
        <v>0</v>
      </c>
    </row>
    <row r="66" spans="1:14" ht="13" customHeight="1" x14ac:dyDescent="0.55000000000000004">
      <c r="A66" s="25" t="s">
        <v>41</v>
      </c>
      <c r="B66" s="25"/>
      <c r="C66" s="3"/>
      <c r="D66" s="19" t="s">
        <v>44</v>
      </c>
      <c r="E66" s="17" t="s">
        <v>26</v>
      </c>
      <c r="F66" s="4">
        <v>510000</v>
      </c>
      <c r="G66" s="18" t="s">
        <v>46</v>
      </c>
      <c r="H66" s="18" t="s">
        <v>27</v>
      </c>
      <c r="I66" s="4" t="str">
        <f t="shared" ref="I66" si="9">IF(C66="","",C66*F66)</f>
        <v/>
      </c>
      <c r="J66" s="19" t="s">
        <v>2</v>
      </c>
      <c r="K66" s="2"/>
      <c r="L66" s="19" t="s">
        <v>2</v>
      </c>
      <c r="N66" s="5">
        <f t="shared" si="8"/>
        <v>0</v>
      </c>
    </row>
    <row r="67" spans="1:14" ht="13" customHeight="1" x14ac:dyDescent="0.55000000000000004">
      <c r="A67" s="25" t="s">
        <v>42</v>
      </c>
      <c r="B67" s="25"/>
      <c r="C67" s="3"/>
      <c r="D67" s="19" t="s">
        <v>44</v>
      </c>
      <c r="E67" s="9"/>
      <c r="F67" s="16"/>
      <c r="G67" s="16"/>
      <c r="H67" s="16"/>
      <c r="I67" s="16"/>
      <c r="J67" s="10"/>
      <c r="K67" s="2"/>
      <c r="L67" s="19" t="s">
        <v>2</v>
      </c>
      <c r="N67" s="5">
        <f t="shared" si="8"/>
        <v>0</v>
      </c>
    </row>
    <row r="68" spans="1:14" ht="13" customHeight="1" x14ac:dyDescent="0.55000000000000004">
      <c r="A68" s="32" t="s">
        <v>76</v>
      </c>
      <c r="B68" s="33"/>
      <c r="C68" s="33"/>
      <c r="D68" s="33"/>
      <c r="E68" s="33"/>
      <c r="F68" s="33"/>
      <c r="G68" s="33"/>
      <c r="H68" s="33"/>
      <c r="I68" s="33"/>
      <c r="J68" s="34"/>
      <c r="K68" s="2"/>
      <c r="L68" s="19" t="s">
        <v>2</v>
      </c>
      <c r="N68" s="5">
        <f t="shared" si="8"/>
        <v>0</v>
      </c>
    </row>
    <row r="69" spans="1:14" ht="13" customHeight="1" x14ac:dyDescent="0.55000000000000004">
      <c r="A69" s="25" t="s">
        <v>32</v>
      </c>
      <c r="B69" s="25"/>
      <c r="C69" s="25"/>
      <c r="D69" s="25"/>
      <c r="E69" s="25"/>
      <c r="F69" s="25"/>
      <c r="G69" s="25"/>
      <c r="H69" s="25"/>
      <c r="I69" s="25"/>
      <c r="J69" s="25"/>
      <c r="K69" s="6" t="str">
        <f>IF(SUM(N58:N68)=0,"",SUM(N58:N68))</f>
        <v/>
      </c>
      <c r="L69" s="19" t="s">
        <v>2</v>
      </c>
      <c r="M69" s="23" t="s">
        <v>51</v>
      </c>
    </row>
    <row r="71" spans="1:14" ht="13" customHeight="1" x14ac:dyDescent="0.55000000000000004">
      <c r="A71" s="30" t="s">
        <v>47</v>
      </c>
      <c r="B71" s="30"/>
      <c r="C71" s="30"/>
      <c r="D71" s="30"/>
      <c r="E71" s="30"/>
      <c r="F71" s="30"/>
      <c r="G71" s="30"/>
      <c r="H71" s="30"/>
      <c r="I71" s="30"/>
      <c r="J71" s="30"/>
      <c r="K71" s="30"/>
      <c r="L71" s="30"/>
    </row>
    <row r="72" spans="1:14" ht="13" customHeight="1" x14ac:dyDescent="0.55000000000000004">
      <c r="A72" s="25" t="s">
        <v>48</v>
      </c>
      <c r="B72" s="25"/>
      <c r="C72" s="25"/>
      <c r="D72" s="25"/>
      <c r="E72" s="25"/>
      <c r="F72" s="25"/>
      <c r="G72" s="25"/>
      <c r="H72" s="25"/>
      <c r="I72" s="25"/>
      <c r="J72" s="25"/>
      <c r="K72" s="2"/>
      <c r="L72" s="19" t="s">
        <v>2</v>
      </c>
      <c r="M72" s="23" t="s">
        <v>52</v>
      </c>
      <c r="N72" s="5"/>
    </row>
    <row r="74" spans="1:14" ht="13" customHeight="1" x14ac:dyDescent="0.55000000000000004">
      <c r="A74" s="29" t="s">
        <v>1</v>
      </c>
      <c r="B74" s="29"/>
      <c r="C74" s="29"/>
      <c r="D74" s="29"/>
      <c r="E74" s="29"/>
      <c r="F74" s="29"/>
      <c r="G74" s="29"/>
      <c r="H74" s="29"/>
      <c r="I74" s="29"/>
      <c r="J74" s="29"/>
      <c r="K74" s="29"/>
      <c r="L74" s="29"/>
    </row>
    <row r="75" spans="1:14" ht="13" customHeight="1" x14ac:dyDescent="0.55000000000000004">
      <c r="A75" s="25" t="s">
        <v>48</v>
      </c>
      <c r="B75" s="25"/>
      <c r="C75" s="25"/>
      <c r="D75" s="25"/>
      <c r="E75" s="25"/>
      <c r="F75" s="25"/>
      <c r="G75" s="25"/>
      <c r="H75" s="25"/>
      <c r="I75" s="25"/>
      <c r="J75" s="25"/>
      <c r="K75" s="2"/>
      <c r="L75" s="19" t="s">
        <v>2</v>
      </c>
      <c r="M75" s="23" t="s">
        <v>53</v>
      </c>
      <c r="N75" s="5"/>
    </row>
    <row r="77" spans="1:14" ht="13" customHeight="1" x14ac:dyDescent="0.55000000000000004">
      <c r="A77" s="29" t="s">
        <v>0</v>
      </c>
      <c r="B77" s="29"/>
      <c r="C77" s="29"/>
      <c r="D77" s="29"/>
      <c r="E77" s="29"/>
      <c r="F77" s="29"/>
      <c r="G77" s="29"/>
      <c r="H77" s="29"/>
      <c r="I77" s="29"/>
      <c r="J77" s="29"/>
      <c r="K77" s="29"/>
      <c r="L77" s="29"/>
    </row>
    <row r="78" spans="1:14" ht="13" customHeight="1" x14ac:dyDescent="0.55000000000000004">
      <c r="A78" s="25" t="s">
        <v>62</v>
      </c>
      <c r="B78" s="25"/>
      <c r="C78" s="25"/>
      <c r="D78" s="25"/>
      <c r="E78" s="25"/>
      <c r="F78" s="25"/>
      <c r="G78" s="25"/>
      <c r="H78" s="25"/>
      <c r="I78" s="25"/>
      <c r="J78" s="25"/>
      <c r="K78" s="6" t="str">
        <f>IF(AND(K30="",K54=""),"",IF(K30="",0,K30)+IF(K54="",0,K54)+IF(K69="",0,K69)+K72+K75)</f>
        <v/>
      </c>
      <c r="L78" s="19" t="s">
        <v>2</v>
      </c>
    </row>
    <row r="80" spans="1:14" ht="13" customHeight="1" x14ac:dyDescent="0.55000000000000004">
      <c r="A80" s="31" t="s">
        <v>55</v>
      </c>
      <c r="B80" s="31"/>
      <c r="C80" s="31"/>
      <c r="D80" s="31"/>
      <c r="E80" s="31"/>
      <c r="F80" s="31"/>
      <c r="G80" s="31"/>
      <c r="H80" s="31"/>
      <c r="I80" s="31"/>
      <c r="J80" s="31"/>
      <c r="K80" s="31"/>
      <c r="L80" s="31"/>
    </row>
    <row r="81" spans="1:13" ht="13" customHeight="1" x14ac:dyDescent="0.55000000000000004">
      <c r="A81" s="25" t="s">
        <v>60</v>
      </c>
      <c r="B81" s="25"/>
      <c r="C81" s="25"/>
      <c r="D81" s="25"/>
      <c r="E81" s="25"/>
      <c r="F81" s="25"/>
      <c r="G81" s="25"/>
      <c r="H81" s="25"/>
      <c r="I81" s="25"/>
      <c r="J81" s="25"/>
      <c r="K81" s="6" t="str">
        <f>IF(AND(K30="",K54=""),"",SUM(K30,K54))</f>
        <v/>
      </c>
      <c r="L81" s="19" t="s">
        <v>2</v>
      </c>
      <c r="M81" s="23" t="s">
        <v>56</v>
      </c>
    </row>
    <row r="82" spans="1:13" ht="13" customHeight="1" x14ac:dyDescent="0.55000000000000004">
      <c r="A82" s="25" t="s">
        <v>61</v>
      </c>
      <c r="B82" s="25"/>
      <c r="C82" s="25"/>
      <c r="D82" s="25"/>
      <c r="E82" s="25"/>
      <c r="F82" s="25"/>
      <c r="G82" s="25"/>
      <c r="H82" s="25"/>
      <c r="I82" s="25"/>
      <c r="J82" s="25"/>
      <c r="K82" s="6" t="str">
        <f>IF(K81="","",IF(IF(K69="",0,K69)&gt;K81,K81*2,K81+IF(K69="",0,K69)))</f>
        <v/>
      </c>
      <c r="L82" s="19" t="s">
        <v>2</v>
      </c>
      <c r="M82" s="23" t="s">
        <v>57</v>
      </c>
    </row>
    <row r="83" spans="1:13" ht="13" customHeight="1" x14ac:dyDescent="0.55000000000000004">
      <c r="A83" s="25" t="str">
        <f>"省エネ化のための計画の策定及び省エネ改修工事に係る補助金額の算定（⑤+⑦×4/5）"</f>
        <v>省エネ化のための計画の策定及び省エネ改修工事に係る補助金額の算定（⑤+⑦×4/5）</v>
      </c>
      <c r="B83" s="25"/>
      <c r="C83" s="25"/>
      <c r="D83" s="25"/>
      <c r="E83" s="25"/>
      <c r="F83" s="25"/>
      <c r="G83" s="25"/>
      <c r="H83" s="25"/>
      <c r="I83" s="25"/>
      <c r="J83" s="25"/>
      <c r="K83" s="6" t="str">
        <f>IF(K82="","",(K75+K82)*4/5)</f>
        <v/>
      </c>
      <c r="L83" s="19" t="s">
        <v>2</v>
      </c>
      <c r="M83" s="23" t="s">
        <v>58</v>
      </c>
    </row>
    <row r="84" spans="1:13" ht="13" customHeight="1" x14ac:dyDescent="0.55000000000000004">
      <c r="A84" s="32" t="s">
        <v>77</v>
      </c>
      <c r="B84" s="33"/>
      <c r="C84" s="33"/>
      <c r="D84" s="33"/>
      <c r="E84" s="33"/>
      <c r="F84" s="33"/>
      <c r="G84" s="33"/>
      <c r="H84" s="33"/>
      <c r="I84" s="33"/>
      <c r="J84" s="34"/>
      <c r="K84" s="6" t="str">
        <f>IF(K83="","",K72*2/3)</f>
        <v/>
      </c>
      <c r="L84" s="19" t="s">
        <v>2</v>
      </c>
      <c r="M84" s="23" t="s">
        <v>59</v>
      </c>
    </row>
    <row r="85" spans="1:13" ht="13" customHeight="1" x14ac:dyDescent="0.55000000000000004">
      <c r="A85" s="25" t="s">
        <v>67</v>
      </c>
      <c r="B85" s="25"/>
      <c r="C85" s="25"/>
      <c r="D85" s="25"/>
      <c r="E85" s="25"/>
      <c r="F85" s="25"/>
      <c r="G85" s="25"/>
      <c r="H85" s="25"/>
      <c r="I85" s="25"/>
      <c r="J85" s="25"/>
      <c r="K85" s="6" t="str">
        <f>IF(K83="","",ROUNDDOWN(IF(K83+K84&gt;N85,N85,K83+K84),-3))</f>
        <v/>
      </c>
      <c r="L85" s="19" t="s">
        <v>2</v>
      </c>
    </row>
    <row r="86" spans="1:13" ht="13" customHeight="1" x14ac:dyDescent="0.55000000000000004">
      <c r="A86" s="11"/>
      <c r="B86" s="11"/>
      <c r="C86" s="11"/>
      <c r="D86" s="11"/>
      <c r="E86" s="11"/>
      <c r="F86" s="11"/>
      <c r="G86" s="11"/>
      <c r="H86" s="11"/>
      <c r="I86" s="11"/>
      <c r="J86" s="11"/>
      <c r="K86" s="11"/>
      <c r="L86" s="11"/>
      <c r="M86" s="11"/>
    </row>
    <row r="87" spans="1:13" ht="13" customHeight="1" x14ac:dyDescent="0.55000000000000004">
      <c r="A87" s="1"/>
      <c r="B87" s="1"/>
      <c r="C87" s="1"/>
      <c r="D87" s="1"/>
      <c r="E87" s="1"/>
      <c r="F87" s="1"/>
      <c r="G87" s="1"/>
      <c r="H87" s="1"/>
      <c r="I87" s="1"/>
      <c r="J87" s="1"/>
      <c r="K87" s="1"/>
      <c r="L87" s="1"/>
      <c r="M87" s="1"/>
    </row>
    <row r="91" spans="1:13" ht="13" customHeight="1" x14ac:dyDescent="0.55000000000000004">
      <c r="A91" s="24"/>
      <c r="B91" s="24"/>
      <c r="C91" s="24"/>
      <c r="D91" s="24"/>
      <c r="E91" s="24"/>
      <c r="G91" s="12"/>
      <c r="H91" s="12"/>
      <c r="I91" s="12"/>
      <c r="J91" s="12"/>
      <c r="K91" s="12"/>
    </row>
    <row r="94" spans="1:13" ht="13" customHeight="1" x14ac:dyDescent="0.55000000000000004">
      <c r="A94" s="24"/>
      <c r="B94" s="24"/>
      <c r="C94" s="24"/>
      <c r="D94" s="24"/>
      <c r="E94" s="24"/>
      <c r="G94" s="12"/>
      <c r="H94" s="12"/>
      <c r="I94" s="12"/>
      <c r="J94" s="12"/>
      <c r="K94" s="12"/>
    </row>
    <row r="98" spans="11:11" ht="13" customHeight="1" x14ac:dyDescent="0.55000000000000004">
      <c r="K98" s="1"/>
    </row>
    <row r="99" spans="11:11" ht="13" customHeight="1" x14ac:dyDescent="0.55000000000000004">
      <c r="K99" s="1"/>
    </row>
    <row r="103" spans="11:11" ht="13" customHeight="1" x14ac:dyDescent="0.55000000000000004">
      <c r="K103" s="1"/>
    </row>
    <row r="104" spans="11:11" ht="13" customHeight="1" x14ac:dyDescent="0.55000000000000004">
      <c r="K104" s="1"/>
    </row>
    <row r="105" spans="11:11" ht="13" customHeight="1" x14ac:dyDescent="0.55000000000000004">
      <c r="K105" s="1"/>
    </row>
    <row r="106" spans="11:11" ht="13" customHeight="1" x14ac:dyDescent="0.55000000000000004">
      <c r="K106" s="1"/>
    </row>
    <row r="107" spans="11:11" ht="13" customHeight="1" x14ac:dyDescent="0.55000000000000004">
      <c r="K107" s="1"/>
    </row>
    <row r="108" spans="11:11" ht="13" customHeight="1" x14ac:dyDescent="0.55000000000000004">
      <c r="K108" s="1"/>
    </row>
    <row r="109" spans="11:11" ht="13" customHeight="1" x14ac:dyDescent="0.55000000000000004">
      <c r="K109" s="1"/>
    </row>
    <row r="110" spans="11:11" ht="13" customHeight="1" x14ac:dyDescent="0.55000000000000004">
      <c r="K110" s="1"/>
    </row>
    <row r="111" spans="11:11" ht="13" customHeight="1" x14ac:dyDescent="0.55000000000000004">
      <c r="K111" s="1"/>
    </row>
    <row r="112" spans="11:11" ht="13" customHeight="1" x14ac:dyDescent="0.55000000000000004">
      <c r="K112" s="1"/>
    </row>
    <row r="113" spans="2:11" ht="13" customHeight="1" x14ac:dyDescent="0.55000000000000004">
      <c r="K113" s="1"/>
    </row>
    <row r="114" spans="2:11" ht="13" customHeight="1" x14ac:dyDescent="0.55000000000000004">
      <c r="B114" s="24"/>
      <c r="C114" s="24"/>
      <c r="D114" s="24"/>
      <c r="E114" s="24"/>
      <c r="G114" s="12"/>
      <c r="H114" s="12"/>
      <c r="I114" s="12"/>
      <c r="J114" s="12"/>
      <c r="K114" s="12"/>
    </row>
    <row r="118" spans="2:11" ht="13" customHeight="1" x14ac:dyDescent="0.55000000000000004">
      <c r="B118" s="11"/>
      <c r="C118" s="11"/>
      <c r="D118" s="11"/>
      <c r="E118" s="11"/>
      <c r="F118" s="11"/>
      <c r="G118" s="11"/>
      <c r="H118" s="11"/>
      <c r="K118" s="1"/>
    </row>
    <row r="119" spans="2:11" ht="13" customHeight="1" x14ac:dyDescent="0.55000000000000004">
      <c r="B119" s="11"/>
      <c r="C119" s="11"/>
      <c r="D119" s="11"/>
      <c r="E119" s="11"/>
      <c r="F119" s="11"/>
      <c r="G119" s="11"/>
      <c r="H119" s="11"/>
      <c r="K119" s="1"/>
    </row>
    <row r="120" spans="2:11" ht="13" customHeight="1" x14ac:dyDescent="0.55000000000000004">
      <c r="K120" s="1"/>
    </row>
    <row r="121" spans="2:11" ht="13" customHeight="1" x14ac:dyDescent="0.55000000000000004">
      <c r="K121" s="1"/>
    </row>
    <row r="130" spans="1:13" ht="13" customHeight="1" x14ac:dyDescent="0.55000000000000004">
      <c r="A130" s="24"/>
      <c r="B130" s="24"/>
      <c r="C130" s="24"/>
      <c r="D130" s="24"/>
      <c r="E130" s="24"/>
      <c r="G130" s="12"/>
      <c r="H130" s="12"/>
      <c r="I130" s="12"/>
      <c r="J130" s="12"/>
      <c r="K130" s="12"/>
    </row>
    <row r="134" spans="1:13" ht="13" customHeight="1" x14ac:dyDescent="0.55000000000000004">
      <c r="A134" s="11"/>
      <c r="B134" s="11"/>
      <c r="C134" s="11"/>
      <c r="D134" s="11"/>
      <c r="E134" s="11"/>
      <c r="F134" s="11"/>
      <c r="G134" s="11"/>
      <c r="H134" s="11"/>
      <c r="I134" s="11"/>
      <c r="J134" s="11"/>
      <c r="K134" s="11"/>
      <c r="L134" s="11"/>
      <c r="M134" s="11"/>
    </row>
  </sheetData>
  <mergeCells count="59">
    <mergeCell ref="A1:L1"/>
    <mergeCell ref="A2:L2"/>
    <mergeCell ref="A49:A50"/>
    <mergeCell ref="A8:L8"/>
    <mergeCell ref="E9:J9"/>
    <mergeCell ref="K9:L9"/>
    <mergeCell ref="C9:D9"/>
    <mergeCell ref="A4:J4"/>
    <mergeCell ref="K4:L4"/>
    <mergeCell ref="A23:A24"/>
    <mergeCell ref="A25:A26"/>
    <mergeCell ref="A29:J29"/>
    <mergeCell ref="A10:A12"/>
    <mergeCell ref="A47:A48"/>
    <mergeCell ref="A27:A28"/>
    <mergeCell ref="A6:J6"/>
    <mergeCell ref="K57:L57"/>
    <mergeCell ref="A13:A15"/>
    <mergeCell ref="A16:A18"/>
    <mergeCell ref="A19:A22"/>
    <mergeCell ref="A37:A39"/>
    <mergeCell ref="A40:A42"/>
    <mergeCell ref="A57:B57"/>
    <mergeCell ref="C57:D57"/>
    <mergeCell ref="E57:J57"/>
    <mergeCell ref="K33:L33"/>
    <mergeCell ref="A34:A36"/>
    <mergeCell ref="A43:A46"/>
    <mergeCell ref="A51:A52"/>
    <mergeCell ref="C33:D33"/>
    <mergeCell ref="A74:L74"/>
    <mergeCell ref="A71:L71"/>
    <mergeCell ref="A75:J75"/>
    <mergeCell ref="A83:J83"/>
    <mergeCell ref="A85:J85"/>
    <mergeCell ref="A84:J84"/>
    <mergeCell ref="A77:L77"/>
    <mergeCell ref="A78:J78"/>
    <mergeCell ref="A80:L80"/>
    <mergeCell ref="A81:J81"/>
    <mergeCell ref="A82:J82"/>
    <mergeCell ref="A30:J30"/>
    <mergeCell ref="A54:J54"/>
    <mergeCell ref="A56:L56"/>
    <mergeCell ref="A69:J69"/>
    <mergeCell ref="A72:J72"/>
    <mergeCell ref="A68:J68"/>
    <mergeCell ref="A67:B67"/>
    <mergeCell ref="A66:B66"/>
    <mergeCell ref="A65:B65"/>
    <mergeCell ref="A64:B64"/>
    <mergeCell ref="A63:B63"/>
    <mergeCell ref="E33:J33"/>
    <mergeCell ref="A32:L32"/>
    <mergeCell ref="A62:B62"/>
    <mergeCell ref="A58:B58"/>
    <mergeCell ref="A61:B61"/>
    <mergeCell ref="A59:A60"/>
    <mergeCell ref="A53:J53"/>
  </mergeCells>
  <phoneticPr fontId="1"/>
  <dataValidations count="1">
    <dataValidation type="list" allowBlank="1" showInputMessage="1" showErrorMessage="1" sqref="K103:K113 K98:K99 K118 K120:K121" xr:uid="{A9F80F3D-E5C0-4DCD-8601-A23EEF504067}">
      <formula1>"□,☑"</formula1>
    </dataValidation>
  </dataValidations>
  <printOptions horizontalCentered="1"/>
  <pageMargins left="0.78740157480314965" right="0.78740157480314965" top="0.59055118110236227" bottom="0.59055118110236227" header="0" footer="0"/>
  <pageSetup paperSize="9" fitToHeight="2" orientation="portrait" r:id="rId1"/>
  <rowBreaks count="1" manualBreakCount="1">
    <brk id="5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補助金精算額計算表</vt:lpstr>
      <vt:lpstr>補助金精算額計算表!Print_Area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松本　栄一</cp:lastModifiedBy>
  <cp:lastPrinted>2025-06-05T09:19:16Z</cp:lastPrinted>
  <dcterms:modified xsi:type="dcterms:W3CDTF">2025-06-05T09:19:22Z</dcterms:modified>
</cp:coreProperties>
</file>