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604sv01\共有データ\下水道課\経営戦略\経営比較分析表\【R7.1ｺﾒﾝﾄ入力】R5決算 16中新川（下水道・法適）\17中新川広域\下水道（法適用）\"/>
    </mc:Choice>
  </mc:AlternateContent>
  <xr:revisionPtr revIDLastSave="0" documentId="13_ncr:1_{F4177611-E948-4010-B595-33BC4357C2BB}" xr6:coauthVersionLast="36" xr6:coauthVersionMax="36" xr10:uidLastSave="{00000000-0000-0000-0000-000000000000}"/>
  <workbookProtection workbookAlgorithmName="SHA-512" workbookHashValue="t2xLiw7D+EQMh3bopS9FnCjSQDjrIfzcuKukoEQL1NSu4+ie5mxNdgsvC5JV1agCbwMVOvwP3AAM1M7v5b5BIg==" workbookSaltValue="8smb6X+V26b5bPSbC8lBRQ==" workbookSpinCount="100000" lockStructure="1"/>
  <bookViews>
    <workbookView xWindow="0" yWindow="0" windowWidth="23040" windowHeight="921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K85" i="4"/>
  <c r="J85" i="4"/>
  <c r="I85" i="4"/>
  <c r="G85" i="4"/>
  <c r="F85" i="4"/>
  <c r="E85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<sst xmlns="http://schemas.openxmlformats.org/spreadsheetml/2006/main" count="239" uniqueCount="117">
  <si>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</si>
  <si>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</si>
  <si>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</si>
  <si>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</si>
  <si>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</si>
  <si>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</si>
  <si>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</si>
  <si>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</si>
  <si>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</si>
  <si>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</si>
  <si>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</si>
  <si>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</si>
  <si>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</si>
  <si>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</si>
  <si>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</si>
  <si>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</si>
  <si>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</si>
  <si>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</si>
  <si>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</si>
  <si>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</si>
  <si>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</si>
  <si>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</si>
  <si>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</si>
  <si>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</si>
  <si>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</si>
  <si>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</si>
  <si>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</si>
  <si>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</si>
  <si>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</si>
  <si>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</si>
  <si>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</si>
  <si>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</si>
  <si>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</si>
  <si>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</si>
  <si>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</si>
  <si>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</si>
  <si>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</si>
  <si>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</si>
  <si>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</si>
  <si>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</si>
  <si>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</si>
  <si>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</si>
  <si>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</si>
  <si>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</si>
  <si>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</si>
  <si>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</si>
  <si>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</si>
  <si>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</si>
  <si>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</si>
  <si>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</si>
  <si>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</si>
  <si>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</si>
  <si>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</si>
  <si>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</si>
  <si>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</si>
  <si>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</si>
  <si>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</si>
  <si>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</si>
  <si>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</si>
  <si>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</si>
  <si>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</si>
  <si>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</si>
  <si>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</si>
  <si>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</si>
  <si>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</si>
  <si>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</si>
  <si>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</si>
  <si>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</si>
  <si>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</si>
  <si>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</si>
  <si>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</si>
  <si>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</si>
  <si>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</si>
  <si>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</si>
  <si>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</si>
  <si>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</si>
  <si>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</si>
  <si>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</si>
  <si>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</si>
  <si>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</si>
  <si>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</si>
  <si>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</si>
  <si>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</si>
  <si>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</si>
  <si>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</si>
  <si>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</si>
  <si>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</si>
  <si>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</si>
  <si>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</si>
  <si>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</si>
  <si>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</si>
  <si>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</si>
  <si>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</si>
  <si>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</si>
  <si>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</si>
  <si>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</si>
  <si>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中新川広域行政事務組合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</si>
  <si>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</si>
  <si>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</si>
  <si>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</si>
  <si>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</si>
  <si>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</si>
  <si>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</si>
  <si>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</si>
  <si>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</si>
  <si>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</si>
  <si>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</si>
  <si>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</si>
  <si>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</si>
  <si>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</si>
  <si>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</si>
  <si>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</si>
  <si>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</si>
  <si>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</si>
  <si>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経営戦略をＨ２８に策定しており、計画期間５年目のＲ３に改定を行った。Ｈ２８から公営企業会計を適用した。経営状況を議会及び住民に公表し、管理費の経費削減を図った上で、Ｒ１に料金改定を行った。当組合は２町１村の組合であり、構成町村である上市町及び立山町では、特環及び農集の処理場を有しており、人口減による処理水量の減に合わせ、施設の効率的な運用を図るため、各処理区の統廃合を行う必要がある。</t>
    <phoneticPr fontId="4"/>
  </si>
  <si>
    <t>本事業は、Ｈ２８から法適用している。 ①経常収支比率は前年度比１０ポイント増の約１３４％となり、類似団体と比較しても高い値となった。Ｒ１に料金改定を行った効果がある。また、公共の処理場へ接続しており、処理場建設費の企業債利息が無いため、経常費用が抑えられている。 ②純損失が無く、累積欠損金が生じなかった。 ③流動比率は前年度比３ポイント減の約１５７％となったが、類似団体と比較すると高い値となった。処理場建設費の企業債は公共で借入れているため、流動負債が抑えられている。 ④企業債残高対事業規模比率は、類似団体と比較すると低めである。管渠整備で地方債現在高が増え続けていたため、料金収入が追い付くよう努力する必要がある。 ⑤経費回収率は１００％と類似団体と比較すると高い値となった。処理場建設費の資本費が無いため、汚水処理費が抑えられている。 ⑥汚水処理原価は約１７１円となり、類似団体と比較すると低い。公共の処理場へ接続しているため、汚水処理費が抑えられている。 ⑦公共の処理場へ接続しているため、数値がない。 ⑧水洗化率は前年度比０．７ポイント増の約８３％となった。水洗化率は増加傾向である。Ｒ３まで管渠整備を進めてきたため、水洗化人口が増加している。</t>
    <rPh sb="37" eb="38">
      <t>ゾウ</t>
    </rPh>
    <phoneticPr fontId="4"/>
  </si>
  <si>
    <t>①前年度比２ポイント増の約１６％となったが、類似団体と比較すると低い値となった。特環の管渠整備がＲ３に終了したばかりで、法定耐用年数に近い資産が少ない。 ②③管渠については、標準耐用年数が経過するＲ３２（2050年）以降に、事業費を平準化させて老朽化対策を実施する計画である。</t>
    <rPh sb="51" eb="53">
      <t>シュウリョウ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</si>
</sst>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9-4ACA-BF7B-71D2267BD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0.39</c:v>
                </c:pt>
                <c:pt idx="2">
                  <c:v>0.1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89-4ACA-BF7B-71D2267BD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6-40E7-8871-EED4F43A9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42.47</c:v>
                </c:pt>
                <c:pt idx="1">
                  <c:v>42.4</c:v>
                </c:pt>
                <c:pt idx="2">
                  <c:v>42.28</c:v>
                </c:pt>
                <c:pt idx="3">
                  <c:v>41.06</c:v>
                </c:pt>
                <c:pt idx="4">
                  <c:v>42.09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06-40E7-8871-EED4F43A9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80.72</c:v>
                </c:pt>
                <c:pt idx="1">
                  <c:v>81.290000000000006</c:v>
                </c:pt>
                <c:pt idx="2">
                  <c:v>81.42</c:v>
                </c:pt>
                <c:pt idx="3">
                  <c:v>82.79</c:v>
                </c:pt>
                <c:pt idx="4">
                  <c:v>83.48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F6-4B6C-92D5-D167C7A7B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83.75</c:v>
                </c:pt>
                <c:pt idx="1">
                  <c:v>84.19</c:v>
                </c:pt>
                <c:pt idx="2">
                  <c:v>84.34</c:v>
                </c:pt>
                <c:pt idx="3">
                  <c:v>84.34</c:v>
                </c:pt>
                <c:pt idx="4">
                  <c:v>84.73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F6-4B6C-92D5-D167C7A7B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121.94</c:v>
                </c:pt>
                <c:pt idx="1">
                  <c:v>124.21</c:v>
                </c:pt>
                <c:pt idx="2">
                  <c:v>130.09</c:v>
                </c:pt>
                <c:pt idx="3">
                  <c:v>123.7</c:v>
                </c:pt>
                <c:pt idx="4">
                  <c:v>133.56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1-4E0C-9EED-436E577BE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102.73</c:v>
                </c:pt>
                <c:pt idx="1">
                  <c:v>105.78</c:v>
                </c:pt>
                <c:pt idx="2">
                  <c:v>106.09</c:v>
                </c:pt>
                <c:pt idx="3">
                  <c:v>106.44</c:v>
                </c:pt>
                <c:pt idx="4">
                  <c:v>107.11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E1-4E0C-9EED-436E577BE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8.25</c:v>
                </c:pt>
                <c:pt idx="1">
                  <c:v>10.1</c:v>
                </c:pt>
                <c:pt idx="2">
                  <c:v>12.06</c:v>
                </c:pt>
                <c:pt idx="3">
                  <c:v>14.14</c:v>
                </c:pt>
                <c:pt idx="4">
                  <c:v>16.23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5-4ACA-ADCD-E1F909756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24.68</c:v>
                </c:pt>
                <c:pt idx="1">
                  <c:v>21.36</c:v>
                </c:pt>
                <c:pt idx="2">
                  <c:v>22.79</c:v>
                </c:pt>
                <c:pt idx="3">
                  <c:v>24.8</c:v>
                </c:pt>
                <c:pt idx="4">
                  <c:v>26.77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D5-4ACA-ADCD-E1F909756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5-4E99-BA04-17748E860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8.6199999999999992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D5-4E99-BA04-17748E860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D-4BDC-8C89-A8214D7EF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94.97</c:v>
                </c:pt>
                <c:pt idx="1">
                  <c:v>63.96</c:v>
                </c:pt>
                <c:pt idx="2">
                  <c:v>69.42</c:v>
                </c:pt>
                <c:pt idx="3">
                  <c:v>72.86</c:v>
                </c:pt>
                <c:pt idx="4">
                  <c:v>69.540000000000006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8D-4BDC-8C89-A8214D7EF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156.94999999999999</c:v>
                </c:pt>
                <c:pt idx="1">
                  <c:v>162.9</c:v>
                </c:pt>
                <c:pt idx="2">
                  <c:v>172.36</c:v>
                </c:pt>
                <c:pt idx="3">
                  <c:v>159.69999999999999</c:v>
                </c:pt>
                <c:pt idx="4">
                  <c:v>156.77000000000001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C-4414-AF20-4A451D528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47.72</c:v>
                </c:pt>
                <c:pt idx="1">
                  <c:v>44.24</c:v>
                </c:pt>
                <c:pt idx="2">
                  <c:v>43.07</c:v>
                </c:pt>
                <c:pt idx="3">
                  <c:v>45.42</c:v>
                </c:pt>
                <c:pt idx="4">
                  <c:v>50.63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EC-4414-AF20-4A451D528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1031.48</c:v>
                </c:pt>
                <c:pt idx="1">
                  <c:v>375.23</c:v>
                </c:pt>
                <c:pt idx="2">
                  <c:v>469.88</c:v>
                </c:pt>
                <c:pt idx="3">
                  <c:v>876.35</c:v>
                </c:pt>
                <c:pt idx="4">
                  <c:v>840.15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E-442C-85EF-9B188744F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1206.79</c:v>
                </c:pt>
                <c:pt idx="1">
                  <c:v>1258.43</c:v>
                </c:pt>
                <c:pt idx="2">
                  <c:v>1163.75</c:v>
                </c:pt>
                <c:pt idx="3">
                  <c:v>1195.47</c:v>
                </c:pt>
                <c:pt idx="4">
                  <c:v>1168.69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E-442C-85EF-9B188744F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F-438A-B35E-3BF9D2BAD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71.84</c:v>
                </c:pt>
                <c:pt idx="1">
                  <c:v>73.36</c:v>
                </c:pt>
                <c:pt idx="2">
                  <c:v>72.599999999999994</c:v>
                </c:pt>
                <c:pt idx="3">
                  <c:v>69.430000000000007</c:v>
                </c:pt>
                <c:pt idx="4">
                  <c:v>70.709999999999994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8F-438A-B35E-3BF9D2BAD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161.19999999999999</c:v>
                </c:pt>
                <c:pt idx="1">
                  <c:v>173.57</c:v>
                </c:pt>
                <c:pt idx="2">
                  <c:v>171.21</c:v>
                </c:pt>
                <c:pt idx="3">
                  <c:v>172.04</c:v>
                </c:pt>
                <c:pt idx="4">
                  <c:v>170.9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1-4933-8512-C97DCEE41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228.47</c:v>
                </c:pt>
                <c:pt idx="1">
                  <c:v>224.88</c:v>
                </c:pt>
                <c:pt idx="2">
                  <c:v>228.64</c:v>
                </c:pt>
                <c:pt idx="3">
                  <c:v>239.46</c:v>
                </c:pt>
                <c:pt idx="4">
                  <c:v>233.15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F1-4933-8512-C97DCEE41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J35" zoomScale="130" zoomScaleNormal="13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富山県　中新川広域行政事務組合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9" t="str">
        <f>データ!I6</f>
        <v>法適用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特定環境保全公共下水道</v>
      </c>
      <c r="Q8" s="39"/>
      <c r="R8" s="39"/>
      <c r="S8" s="39"/>
      <c r="T8" s="39"/>
      <c r="U8" s="39"/>
      <c r="V8" s="39"/>
      <c r="W8" s="39" t="str">
        <f>データ!L6</f>
        <v>D2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 t="str">
        <f>データ!S6</f>
        <v>-</v>
      </c>
      <c r="AM8" s="41"/>
      <c r="AN8" s="41"/>
      <c r="AO8" s="41"/>
      <c r="AP8" s="41"/>
      <c r="AQ8" s="41"/>
      <c r="AR8" s="41"/>
      <c r="AS8" s="41"/>
      <c r="AT8" s="34" t="str">
        <f>データ!T6</f>
        <v>-</v>
      </c>
      <c r="AU8" s="34"/>
      <c r="AV8" s="34"/>
      <c r="AW8" s="34"/>
      <c r="AX8" s="34"/>
      <c r="AY8" s="34"/>
      <c r="AZ8" s="34"/>
      <c r="BA8" s="34"/>
      <c r="BB8" s="34" t="str">
        <f>データ!U6</f>
        <v>-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>
        <f>データ!O6</f>
        <v>50.49</v>
      </c>
      <c r="J10" s="34"/>
      <c r="K10" s="34"/>
      <c r="L10" s="34"/>
      <c r="M10" s="34"/>
      <c r="N10" s="34"/>
      <c r="O10" s="34"/>
      <c r="P10" s="34">
        <f>データ!P6</f>
        <v>27.11</v>
      </c>
      <c r="Q10" s="34"/>
      <c r="R10" s="34"/>
      <c r="S10" s="34"/>
      <c r="T10" s="34"/>
      <c r="U10" s="34"/>
      <c r="V10" s="34"/>
      <c r="W10" s="34">
        <f>データ!Q6</f>
        <v>86.28</v>
      </c>
      <c r="X10" s="34"/>
      <c r="Y10" s="34"/>
      <c r="Z10" s="34"/>
      <c r="AA10" s="34"/>
      <c r="AB10" s="34"/>
      <c r="AC10" s="34"/>
      <c r="AD10" s="41">
        <f>データ!R6</f>
        <v>3740</v>
      </c>
      <c r="AE10" s="41"/>
      <c r="AF10" s="41"/>
      <c r="AG10" s="41"/>
      <c r="AH10" s="41"/>
      <c r="AI10" s="41"/>
      <c r="AJ10" s="41"/>
      <c r="AK10" s="2"/>
      <c r="AL10" s="41">
        <f>データ!V6</f>
        <v>12661</v>
      </c>
      <c r="AM10" s="41"/>
      <c r="AN10" s="41"/>
      <c r="AO10" s="41"/>
      <c r="AP10" s="41"/>
      <c r="AQ10" s="41"/>
      <c r="AR10" s="41"/>
      <c r="AS10" s="41"/>
      <c r="AT10" s="34">
        <f>データ!W6</f>
        <v>4.8099999999999996</v>
      </c>
      <c r="AU10" s="34"/>
      <c r="AV10" s="34"/>
      <c r="AW10" s="34"/>
      <c r="AX10" s="34"/>
      <c r="AY10" s="34"/>
      <c r="AZ10" s="34"/>
      <c r="BA10" s="34"/>
      <c r="BB10" s="34">
        <f>データ!X6</f>
        <v>2632.22</v>
      </c>
      <c r="BC10" s="34"/>
      <c r="BD10" s="34"/>
      <c r="BE10" s="34"/>
      <c r="BF10" s="34"/>
      <c r="BG10" s="34"/>
      <c r="BH10" s="34"/>
      <c r="BI10" s="34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115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116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114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UYuoQExUT9dtJcfK6lWjggmncdnHvV63EkSoiEN3ZLgW04CMxDdcDlyAC4qhtVI5Am6VVNdLayCDye/4CVagVw==" saltValue="3A560QQfN4ggEyntyznQe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169048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富山県　中新川広域行政事務組合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50.49</v>
      </c>
      <c r="P6" s="20">
        <f t="shared" si="3"/>
        <v>27.11</v>
      </c>
      <c r="Q6" s="20">
        <f t="shared" si="3"/>
        <v>86.28</v>
      </c>
      <c r="R6" s="20">
        <f t="shared" si="3"/>
        <v>3740</v>
      </c>
      <c r="S6" s="20" t="str">
        <f t="shared" si="3"/>
        <v>-</v>
      </c>
      <c r="T6" s="20" t="str">
        <f t="shared" si="3"/>
        <v>-</v>
      </c>
      <c r="U6" s="20" t="str">
        <f t="shared" si="3"/>
        <v>-</v>
      </c>
      <c r="V6" s="20">
        <f t="shared" si="3"/>
        <v>12661</v>
      </c>
      <c r="W6" s="20">
        <f t="shared" si="3"/>
        <v>4.8099999999999996</v>
      </c>
      <c r="X6" s="20">
        <f t="shared" si="3"/>
        <v>2632.22</v>
      </c>
      <c r="Y6" s="21">
        <f>IF(Y7="",NA(),Y7)</f>
        <v>121.94</v>
      </c>
      <c r="Z6" s="21">
        <f t="shared" ref="Z6:AH6" si="4">IF(Z7="",NA(),Z7)</f>
        <v>124.21</v>
      </c>
      <c r="AA6" s="21">
        <f t="shared" si="4"/>
        <v>130.09</v>
      </c>
      <c r="AB6" s="21">
        <f t="shared" si="4"/>
        <v>123.7</v>
      </c>
      <c r="AC6" s="21">
        <f t="shared" si="4"/>
        <v>133.56</v>
      </c>
      <c r="AD6" s="21">
        <f t="shared" si="4"/>
        <v>102.73</v>
      </c>
      <c r="AE6" s="21">
        <f t="shared" si="4"/>
        <v>105.78</v>
      </c>
      <c r="AF6" s="21">
        <f t="shared" si="4"/>
        <v>106.09</v>
      </c>
      <c r="AG6" s="21">
        <f t="shared" si="4"/>
        <v>106.44</v>
      </c>
      <c r="AH6" s="21">
        <f t="shared" si="4"/>
        <v>107.11</v>
      </c>
      <c r="AI6" s="20" t="str">
        <f>IF(AI7="","",IF(AI7="-","【-】","【"&amp;SUBSTITUTE(TEXT(AI7,"#,##0.00"),"-","△")&amp;"】"))</f>
        <v>【105.09】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94.97</v>
      </c>
      <c r="AP6" s="21">
        <f t="shared" si="5"/>
        <v>63.96</v>
      </c>
      <c r="AQ6" s="21">
        <f t="shared" si="5"/>
        <v>69.42</v>
      </c>
      <c r="AR6" s="21">
        <f t="shared" si="5"/>
        <v>72.86</v>
      </c>
      <c r="AS6" s="21">
        <f t="shared" si="5"/>
        <v>69.540000000000006</v>
      </c>
      <c r="AT6" s="20" t="str">
        <f>IF(AT7="","",IF(AT7="-","【-】","【"&amp;SUBSTITUTE(TEXT(AT7,"#,##0.00"),"-","△")&amp;"】"))</f>
        <v>【65.73】</v>
      </c>
      <c r="AU6" s="21">
        <f>IF(AU7="",NA(),AU7)</f>
        <v>156.94999999999999</v>
      </c>
      <c r="AV6" s="21">
        <f t="shared" ref="AV6:BD6" si="6">IF(AV7="",NA(),AV7)</f>
        <v>162.9</v>
      </c>
      <c r="AW6" s="21">
        <f t="shared" si="6"/>
        <v>172.36</v>
      </c>
      <c r="AX6" s="21">
        <f t="shared" si="6"/>
        <v>159.69999999999999</v>
      </c>
      <c r="AY6" s="21">
        <f t="shared" si="6"/>
        <v>156.77000000000001</v>
      </c>
      <c r="AZ6" s="21">
        <f t="shared" si="6"/>
        <v>47.72</v>
      </c>
      <c r="BA6" s="21">
        <f t="shared" si="6"/>
        <v>44.24</v>
      </c>
      <c r="BB6" s="21">
        <f t="shared" si="6"/>
        <v>43.07</v>
      </c>
      <c r="BC6" s="21">
        <f t="shared" si="6"/>
        <v>45.42</v>
      </c>
      <c r="BD6" s="21">
        <f t="shared" si="6"/>
        <v>50.63</v>
      </c>
      <c r="BE6" s="20" t="str">
        <f>IF(BE7="","",IF(BE7="-","【-】","【"&amp;SUBSTITUTE(TEXT(BE7,"#,##0.00"),"-","△")&amp;"】"))</f>
        <v>【48.91】</v>
      </c>
      <c r="BF6" s="21">
        <f>IF(BF7="",NA(),BF7)</f>
        <v>1031.48</v>
      </c>
      <c r="BG6" s="21">
        <f t="shared" ref="BG6:BO6" si="7">IF(BG7="",NA(),BG7)</f>
        <v>375.23</v>
      </c>
      <c r="BH6" s="21">
        <f t="shared" si="7"/>
        <v>469.88</v>
      </c>
      <c r="BI6" s="21">
        <f t="shared" si="7"/>
        <v>876.35</v>
      </c>
      <c r="BJ6" s="21">
        <f t="shared" si="7"/>
        <v>840.15</v>
      </c>
      <c r="BK6" s="21">
        <f t="shared" si="7"/>
        <v>1206.79</v>
      </c>
      <c r="BL6" s="21">
        <f t="shared" si="7"/>
        <v>1258.43</v>
      </c>
      <c r="BM6" s="21">
        <f t="shared" si="7"/>
        <v>1163.75</v>
      </c>
      <c r="BN6" s="21">
        <f t="shared" si="7"/>
        <v>1195.47</v>
      </c>
      <c r="BO6" s="21">
        <f t="shared" si="7"/>
        <v>1168.69</v>
      </c>
      <c r="BP6" s="20" t="str">
        <f>IF(BP7="","",IF(BP7="-","【-】","【"&amp;SUBSTITUTE(TEXT(BP7,"#,##0.00"),"-","△")&amp;"】"))</f>
        <v>【1,156.82】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100</v>
      </c>
      <c r="BT6" s="21">
        <f t="shared" si="8"/>
        <v>100</v>
      </c>
      <c r="BU6" s="21">
        <f t="shared" si="8"/>
        <v>100</v>
      </c>
      <c r="BV6" s="21">
        <f t="shared" si="8"/>
        <v>71.84</v>
      </c>
      <c r="BW6" s="21">
        <f t="shared" si="8"/>
        <v>73.36</v>
      </c>
      <c r="BX6" s="21">
        <f t="shared" si="8"/>
        <v>72.599999999999994</v>
      </c>
      <c r="BY6" s="21">
        <f t="shared" si="8"/>
        <v>69.430000000000007</v>
      </c>
      <c r="BZ6" s="21">
        <f t="shared" si="8"/>
        <v>70.709999999999994</v>
      </c>
      <c r="CA6" s="20" t="str">
        <f>IF(CA7="","",IF(CA7="-","【-】","【"&amp;SUBSTITUTE(TEXT(CA7,"#,##0.00"),"-","△")&amp;"】"))</f>
        <v>【75.33】</v>
      </c>
      <c r="CB6" s="21">
        <f>IF(CB7="",NA(),CB7)</f>
        <v>161.19999999999999</v>
      </c>
      <c r="CC6" s="21">
        <f t="shared" ref="CC6:CK6" si="9">IF(CC7="",NA(),CC7)</f>
        <v>173.57</v>
      </c>
      <c r="CD6" s="21">
        <f t="shared" si="9"/>
        <v>171.21</v>
      </c>
      <c r="CE6" s="21">
        <f t="shared" si="9"/>
        <v>172.04</v>
      </c>
      <c r="CF6" s="21">
        <f t="shared" si="9"/>
        <v>170.9</v>
      </c>
      <c r="CG6" s="21">
        <f t="shared" si="9"/>
        <v>228.47</v>
      </c>
      <c r="CH6" s="21">
        <f t="shared" si="9"/>
        <v>224.88</v>
      </c>
      <c r="CI6" s="21">
        <f t="shared" si="9"/>
        <v>228.64</v>
      </c>
      <c r="CJ6" s="21">
        <f t="shared" si="9"/>
        <v>239.46</v>
      </c>
      <c r="CK6" s="21">
        <f t="shared" si="9"/>
        <v>233.15</v>
      </c>
      <c r="CL6" s="20" t="str">
        <f>IF(CL7="","",IF(CL7="-","【-】","【"&amp;SUBSTITUTE(TEXT(CL7,"#,##0.00"),"-","△")&amp;"】"))</f>
        <v>【215.73】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42.47</v>
      </c>
      <c r="CS6" s="21">
        <f t="shared" si="10"/>
        <v>42.4</v>
      </c>
      <c r="CT6" s="21">
        <f t="shared" si="10"/>
        <v>42.28</v>
      </c>
      <c r="CU6" s="21">
        <f t="shared" si="10"/>
        <v>41.06</v>
      </c>
      <c r="CV6" s="21">
        <f t="shared" si="10"/>
        <v>42.09</v>
      </c>
      <c r="CW6" s="20" t="str">
        <f>IF(CW7="","",IF(CW7="-","【-】","【"&amp;SUBSTITUTE(TEXT(CW7,"#,##0.00"),"-","△")&amp;"】"))</f>
        <v>【43.28】</v>
      </c>
      <c r="CX6" s="21">
        <f>IF(CX7="",NA(),CX7)</f>
        <v>80.72</v>
      </c>
      <c r="CY6" s="21">
        <f t="shared" ref="CY6:DG6" si="11">IF(CY7="",NA(),CY7)</f>
        <v>81.290000000000006</v>
      </c>
      <c r="CZ6" s="21">
        <f t="shared" si="11"/>
        <v>81.42</v>
      </c>
      <c r="DA6" s="21">
        <f t="shared" si="11"/>
        <v>82.79</v>
      </c>
      <c r="DB6" s="21">
        <f t="shared" si="11"/>
        <v>83.48</v>
      </c>
      <c r="DC6" s="21">
        <f t="shared" si="11"/>
        <v>83.75</v>
      </c>
      <c r="DD6" s="21">
        <f t="shared" si="11"/>
        <v>84.19</v>
      </c>
      <c r="DE6" s="21">
        <f t="shared" si="11"/>
        <v>84.34</v>
      </c>
      <c r="DF6" s="21">
        <f t="shared" si="11"/>
        <v>84.34</v>
      </c>
      <c r="DG6" s="21">
        <f t="shared" si="11"/>
        <v>84.73</v>
      </c>
      <c r="DH6" s="20" t="str">
        <f>IF(DH7="","",IF(DH7="-","【-】","【"&amp;SUBSTITUTE(TEXT(DH7,"#,##0.00"),"-","△")&amp;"】"))</f>
        <v>【86.21】</v>
      </c>
      <c r="DI6" s="21">
        <f>IF(DI7="",NA(),DI7)</f>
        <v>8.25</v>
      </c>
      <c r="DJ6" s="21">
        <f t="shared" ref="DJ6:DR6" si="12">IF(DJ7="",NA(),DJ7)</f>
        <v>10.1</v>
      </c>
      <c r="DK6" s="21">
        <f t="shared" si="12"/>
        <v>12.06</v>
      </c>
      <c r="DL6" s="21">
        <f t="shared" si="12"/>
        <v>14.14</v>
      </c>
      <c r="DM6" s="21">
        <f t="shared" si="12"/>
        <v>16.23</v>
      </c>
      <c r="DN6" s="21">
        <f t="shared" si="12"/>
        <v>24.68</v>
      </c>
      <c r="DO6" s="21">
        <f t="shared" si="12"/>
        <v>21.36</v>
      </c>
      <c r="DP6" s="21">
        <f t="shared" si="12"/>
        <v>22.79</v>
      </c>
      <c r="DQ6" s="21">
        <f t="shared" si="12"/>
        <v>24.8</v>
      </c>
      <c r="DR6" s="21">
        <f t="shared" si="12"/>
        <v>26.77</v>
      </c>
      <c r="DS6" s="20" t="str">
        <f>IF(DS7="","",IF(DS7="-","【-】","【"&amp;SUBSTITUTE(TEXT(DS7,"#,##0.00"),"-","△")&amp;"】"))</f>
        <v>【29.62】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8.6199999999999992</v>
      </c>
      <c r="DZ6" s="21">
        <f t="shared" si="13"/>
        <v>0.01</v>
      </c>
      <c r="EA6" s="21">
        <f t="shared" si="13"/>
        <v>0.01</v>
      </c>
      <c r="EB6" s="21">
        <f t="shared" si="13"/>
        <v>0.02</v>
      </c>
      <c r="EC6" s="21">
        <f t="shared" si="13"/>
        <v>7.0000000000000007E-2</v>
      </c>
      <c r="ED6" s="20" t="str">
        <f>IF(ED7="","",IF(ED7="-","【-】","【"&amp;SUBSTITUTE(TEXT(ED7,"#,##0.00"),"-","△")&amp;"】"))</f>
        <v>【0.09】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0.36</v>
      </c>
      <c r="EK6" s="21">
        <f t="shared" si="14"/>
        <v>0.39</v>
      </c>
      <c r="EL6" s="21">
        <f t="shared" si="14"/>
        <v>0.1</v>
      </c>
      <c r="EM6" s="21">
        <f t="shared" si="14"/>
        <v>0.08</v>
      </c>
      <c r="EN6" s="21">
        <f t="shared" si="14"/>
        <v>0.06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15">
      <c r="A7" s="14"/>
      <c r="B7" s="23">
        <v>2023</v>
      </c>
      <c r="C7" s="23">
        <v>169048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50.49</v>
      </c>
      <c r="P7" s="24">
        <v>27.11</v>
      </c>
      <c r="Q7" s="24">
        <v>86.28</v>
      </c>
      <c r="R7" s="24">
        <v>3740</v>
      </c>
      <c r="S7" s="24" t="s">
        <v>102</v>
      </c>
      <c r="T7" s="24" t="s">
        <v>102</v>
      </c>
      <c r="U7" s="24" t="s">
        <v>102</v>
      </c>
      <c r="V7" s="24">
        <v>12661</v>
      </c>
      <c r="W7" s="24">
        <v>4.8099999999999996</v>
      </c>
      <c r="X7" s="24">
        <v>2632.22</v>
      </c>
      <c r="Y7" s="24">
        <v>121.94</v>
      </c>
      <c r="Z7" s="24">
        <v>124.21</v>
      </c>
      <c r="AA7" s="24">
        <v>130.09</v>
      </c>
      <c r="AB7" s="24">
        <v>123.7</v>
      </c>
      <c r="AC7" s="24">
        <v>133.56</v>
      </c>
      <c r="AD7" s="24">
        <v>102.73</v>
      </c>
      <c r="AE7" s="24">
        <v>105.78</v>
      </c>
      <c r="AF7" s="24">
        <v>106.09</v>
      </c>
      <c r="AG7" s="24">
        <v>106.44</v>
      </c>
      <c r="AH7" s="24">
        <v>107.11</v>
      </c>
      <c r="AI7" s="24">
        <v>105.09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94.97</v>
      </c>
      <c r="AP7" s="24">
        <v>63.96</v>
      </c>
      <c r="AQ7" s="24">
        <v>69.42</v>
      </c>
      <c r="AR7" s="24">
        <v>72.86</v>
      </c>
      <c r="AS7" s="24">
        <v>69.540000000000006</v>
      </c>
      <c r="AT7" s="24">
        <v>65.73</v>
      </c>
      <c r="AU7" s="24">
        <v>156.94999999999999</v>
      </c>
      <c r="AV7" s="24">
        <v>162.9</v>
      </c>
      <c r="AW7" s="24">
        <v>172.36</v>
      </c>
      <c r="AX7" s="24">
        <v>159.69999999999999</v>
      </c>
      <c r="AY7" s="24">
        <v>156.77000000000001</v>
      </c>
      <c r="AZ7" s="24">
        <v>47.72</v>
      </c>
      <c r="BA7" s="24">
        <v>44.24</v>
      </c>
      <c r="BB7" s="24">
        <v>43.07</v>
      </c>
      <c r="BC7" s="24">
        <v>45.42</v>
      </c>
      <c r="BD7" s="24">
        <v>50.63</v>
      </c>
      <c r="BE7" s="24">
        <v>48.91</v>
      </c>
      <c r="BF7" s="24">
        <v>1031.48</v>
      </c>
      <c r="BG7" s="24">
        <v>375.23</v>
      </c>
      <c r="BH7" s="24">
        <v>469.88</v>
      </c>
      <c r="BI7" s="24">
        <v>876.35</v>
      </c>
      <c r="BJ7" s="24">
        <v>840.15</v>
      </c>
      <c r="BK7" s="24">
        <v>1206.79</v>
      </c>
      <c r="BL7" s="24">
        <v>1258.43</v>
      </c>
      <c r="BM7" s="24">
        <v>1163.75</v>
      </c>
      <c r="BN7" s="24">
        <v>1195.47</v>
      </c>
      <c r="BO7" s="24">
        <v>1168.69</v>
      </c>
      <c r="BP7" s="24">
        <v>1156.82</v>
      </c>
      <c r="BQ7" s="24">
        <v>100</v>
      </c>
      <c r="BR7" s="24">
        <v>100</v>
      </c>
      <c r="BS7" s="24">
        <v>100</v>
      </c>
      <c r="BT7" s="24">
        <v>100</v>
      </c>
      <c r="BU7" s="24">
        <v>100</v>
      </c>
      <c r="BV7" s="24">
        <v>71.84</v>
      </c>
      <c r="BW7" s="24">
        <v>73.36</v>
      </c>
      <c r="BX7" s="24">
        <v>72.599999999999994</v>
      </c>
      <c r="BY7" s="24">
        <v>69.430000000000007</v>
      </c>
      <c r="BZ7" s="24">
        <v>70.709999999999994</v>
      </c>
      <c r="CA7" s="24">
        <v>75.33</v>
      </c>
      <c r="CB7" s="24">
        <v>161.19999999999999</v>
      </c>
      <c r="CC7" s="24">
        <v>173.57</v>
      </c>
      <c r="CD7" s="24">
        <v>171.21</v>
      </c>
      <c r="CE7" s="24">
        <v>172.04</v>
      </c>
      <c r="CF7" s="24">
        <v>170.9</v>
      </c>
      <c r="CG7" s="24">
        <v>228.47</v>
      </c>
      <c r="CH7" s="24">
        <v>224.88</v>
      </c>
      <c r="CI7" s="24">
        <v>228.64</v>
      </c>
      <c r="CJ7" s="24">
        <v>239.46</v>
      </c>
      <c r="CK7" s="24">
        <v>233.15</v>
      </c>
      <c r="CL7" s="24">
        <v>215.73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>
        <v>42.47</v>
      </c>
      <c r="CS7" s="24">
        <v>42.4</v>
      </c>
      <c r="CT7" s="24">
        <v>42.28</v>
      </c>
      <c r="CU7" s="24">
        <v>41.06</v>
      </c>
      <c r="CV7" s="24">
        <v>42.09</v>
      </c>
      <c r="CW7" s="24">
        <v>43.28</v>
      </c>
      <c r="CX7" s="24">
        <v>80.72</v>
      </c>
      <c r="CY7" s="24">
        <v>81.290000000000006</v>
      </c>
      <c r="CZ7" s="24">
        <v>81.42</v>
      </c>
      <c r="DA7" s="24">
        <v>82.79</v>
      </c>
      <c r="DB7" s="24">
        <v>83.48</v>
      </c>
      <c r="DC7" s="24">
        <v>83.75</v>
      </c>
      <c r="DD7" s="24">
        <v>84.19</v>
      </c>
      <c r="DE7" s="24">
        <v>84.34</v>
      </c>
      <c r="DF7" s="24">
        <v>84.34</v>
      </c>
      <c r="DG7" s="24">
        <v>84.73</v>
      </c>
      <c r="DH7" s="24">
        <v>86.21</v>
      </c>
      <c r="DI7" s="24">
        <v>8.25</v>
      </c>
      <c r="DJ7" s="24">
        <v>10.1</v>
      </c>
      <c r="DK7" s="24">
        <v>12.06</v>
      </c>
      <c r="DL7" s="24">
        <v>14.14</v>
      </c>
      <c r="DM7" s="24">
        <v>16.23</v>
      </c>
      <c r="DN7" s="24">
        <v>24.68</v>
      </c>
      <c r="DO7" s="24">
        <v>21.36</v>
      </c>
      <c r="DP7" s="24">
        <v>22.79</v>
      </c>
      <c r="DQ7" s="24">
        <v>24.8</v>
      </c>
      <c r="DR7" s="24">
        <v>26.77</v>
      </c>
      <c r="DS7" s="24">
        <v>29.62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8.6199999999999992</v>
      </c>
      <c r="DZ7" s="24">
        <v>0.01</v>
      </c>
      <c r="EA7" s="24">
        <v>0.01</v>
      </c>
      <c r="EB7" s="24">
        <v>0.02</v>
      </c>
      <c r="EC7" s="24">
        <v>7.0000000000000007E-2</v>
      </c>
      <c r="ED7" s="24">
        <v>0.09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0.36</v>
      </c>
      <c r="EK7" s="24">
        <v>0.39</v>
      </c>
      <c r="EL7" s="24">
        <v>0.1</v>
      </c>
      <c r="EM7" s="24">
        <v>0.08</v>
      </c>
      <c r="EN7" s="24">
        <v>0.06</v>
      </c>
      <c r="EO7" s="24">
        <v>0.11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112</v>
      </c>
      <c r="F13" t="s">
        <v>110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