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C:\Users\549231\Box\【内部共有】1300地域産業振興室\★060101令和６年能登半島地震\R5→R6なりわい再建支援補助金\☆富山県版交付要綱等\ウェブ掲載用\"/>
    </mc:Choice>
  </mc:AlternateContent>
  <xr:revisionPtr revIDLastSave="0" documentId="13_ncr:1_{1BD8721F-F7B1-4B75-A892-558898B8112C}" xr6:coauthVersionLast="36" xr6:coauthVersionMax="36" xr10:uidLastSave="{00000000-0000-0000-0000-000000000000}"/>
  <bookViews>
    <workbookView xWindow="1950" yWindow="2550" windowWidth="16755" windowHeight="9360" tabRatio="939" xr2:uid="{00000000-000D-0000-FFFF-FFFF00000000}"/>
  </bookViews>
  <sheets>
    <sheet name="概要" sheetId="1" r:id="rId1"/>
    <sheet name="経費明細書　１施設の事業費" sheetId="5" r:id="rId2"/>
    <sheet name="経費明細書　２設備の事業費" sheetId="16" r:id="rId3"/>
    <sheet name="経費明細書　３施設・設備の内訳なし" sheetId="17" r:id="rId4"/>
    <sheet name="リスト" sheetId="15" r:id="rId5"/>
  </sheets>
  <definedNames>
    <definedName name="_xlnm.Print_Area" localSheetId="0">概要!$A$1:$J$34</definedName>
    <definedName name="_xlnm.Print_Area" localSheetId="1">'経費明細書　１施設の事業費'!$A$1:$K$39</definedName>
    <definedName name="_xlnm.Print_Area" localSheetId="2">'経費明細書　２設備の事業費'!$A$1:$K$38</definedName>
    <definedName name="_xlnm.Print_Area" localSheetId="3">'経費明細書　３施設・設備の内訳なし'!$A$1:$L$35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1" l="1"/>
  <c r="B29" i="1"/>
  <c r="G27" i="1" l="1"/>
  <c r="M15" i="17" l="1"/>
  <c r="M9" i="17"/>
  <c r="M11" i="17"/>
  <c r="M13" i="17"/>
  <c r="M7" i="17"/>
  <c r="H9" i="17"/>
  <c r="H11" i="17"/>
  <c r="H13" i="17"/>
  <c r="H15" i="17"/>
  <c r="H7" i="17"/>
  <c r="L9" i="16"/>
  <c r="L11" i="16"/>
  <c r="L13" i="16"/>
  <c r="L15" i="16"/>
  <c r="L17" i="16"/>
  <c r="L19" i="16"/>
  <c r="L21" i="16"/>
  <c r="L7" i="16"/>
  <c r="G9" i="16"/>
  <c r="G11" i="16"/>
  <c r="G13" i="16"/>
  <c r="G15" i="16"/>
  <c r="G17" i="16"/>
  <c r="G19" i="16"/>
  <c r="G21" i="16"/>
  <c r="G7" i="16"/>
  <c r="L9" i="5" l="1"/>
  <c r="L11" i="5"/>
  <c r="L13" i="5"/>
  <c r="L15" i="5"/>
  <c r="L17" i="5"/>
  <c r="L19" i="5"/>
  <c r="L21" i="5"/>
  <c r="L7" i="5"/>
  <c r="G9" i="5"/>
  <c r="G11" i="5"/>
  <c r="G13" i="5"/>
  <c r="G15" i="5"/>
  <c r="G17" i="5"/>
  <c r="G19" i="5"/>
  <c r="G21" i="5"/>
  <c r="G7" i="5"/>
  <c r="H7" i="5" s="1"/>
  <c r="H19" i="17" l="1"/>
  <c r="H17" i="17"/>
  <c r="H18" i="17"/>
  <c r="H13" i="16" l="1"/>
  <c r="J13" i="16" s="1"/>
  <c r="K13" i="16" s="1"/>
  <c r="H11" i="16"/>
  <c r="J11" i="16" s="1"/>
  <c r="K11" i="16" s="1"/>
  <c r="H9" i="16"/>
  <c r="J9" i="16" s="1"/>
  <c r="K9" i="16" s="1"/>
  <c r="H13" i="5"/>
  <c r="H11" i="5"/>
  <c r="H9" i="5"/>
  <c r="G24" i="16"/>
  <c r="G23" i="16"/>
  <c r="G23" i="5"/>
  <c r="G24" i="5"/>
  <c r="J13" i="5" l="1"/>
  <c r="K13" i="5" s="1"/>
  <c r="J9" i="5"/>
  <c r="K9" i="5" s="1"/>
  <c r="J11" i="5"/>
  <c r="K11" i="5" s="1"/>
  <c r="E24" i="5"/>
  <c r="E23" i="5"/>
  <c r="E37" i="5" s="1"/>
  <c r="F24" i="5"/>
  <c r="F38" i="5" s="1"/>
  <c r="F23" i="5"/>
  <c r="F37" i="5" s="1"/>
  <c r="I24" i="5"/>
  <c r="I23" i="5"/>
  <c r="H21" i="5"/>
  <c r="J21" i="5" s="1"/>
  <c r="K21" i="5" s="1"/>
  <c r="H19" i="5"/>
  <c r="J19" i="5" s="1"/>
  <c r="K19" i="5" s="1"/>
  <c r="H17" i="5"/>
  <c r="J17" i="5" s="1"/>
  <c r="K17" i="5" s="1"/>
  <c r="H15" i="5"/>
  <c r="F19" i="17"/>
  <c r="F34" i="17" s="1"/>
  <c r="B28" i="1" s="1"/>
  <c r="F18" i="17"/>
  <c r="F33" i="17" s="1"/>
  <c r="B27" i="1" s="1"/>
  <c r="F17" i="17"/>
  <c r="G19" i="17"/>
  <c r="G18" i="17"/>
  <c r="G17" i="17"/>
  <c r="J19" i="17"/>
  <c r="J18" i="17"/>
  <c r="J17" i="17"/>
  <c r="I24" i="16"/>
  <c r="F24" i="16"/>
  <c r="F37" i="16" s="1"/>
  <c r="E24" i="16"/>
  <c r="E37" i="16" s="1"/>
  <c r="I23" i="16"/>
  <c r="F23" i="16"/>
  <c r="F36" i="16" s="1"/>
  <c r="E23" i="16"/>
  <c r="G32" i="17" l="1"/>
  <c r="D26" i="1" s="1"/>
  <c r="I17" i="17"/>
  <c r="G33" i="17"/>
  <c r="D27" i="1" s="1"/>
  <c r="I18" i="17"/>
  <c r="G34" i="17"/>
  <c r="D28" i="1" s="1"/>
  <c r="I19" i="17"/>
  <c r="H23" i="5"/>
  <c r="H23" i="16"/>
  <c r="H24" i="5"/>
  <c r="H24" i="16"/>
  <c r="J15" i="5"/>
  <c r="K15" i="5" s="1"/>
  <c r="J7" i="5"/>
  <c r="J23" i="5" s="1"/>
  <c r="E25" i="16"/>
  <c r="E36" i="16"/>
  <c r="J20" i="17"/>
  <c r="I25" i="5"/>
  <c r="E25" i="5"/>
  <c r="F20" i="17"/>
  <c r="G20" i="17"/>
  <c r="F25" i="16"/>
  <c r="I25" i="16"/>
  <c r="F32" i="17"/>
  <c r="B26" i="1" s="1"/>
  <c r="H15" i="16"/>
  <c r="J24" i="5" l="1"/>
  <c r="K24" i="5" s="1"/>
  <c r="H38" i="5" s="1"/>
  <c r="K7" i="5"/>
  <c r="K23" i="5"/>
  <c r="J15" i="16"/>
  <c r="K15" i="16" s="1"/>
  <c r="I9" i="17"/>
  <c r="K9" i="17" s="1"/>
  <c r="I7" i="17"/>
  <c r="H7" i="16"/>
  <c r="L9" i="17" l="1"/>
  <c r="K18" i="17"/>
  <c r="L18" i="17" s="1"/>
  <c r="G38" i="5"/>
  <c r="J25" i="5"/>
  <c r="K25" i="5" s="1"/>
  <c r="K7" i="17"/>
  <c r="K19" i="17" s="1"/>
  <c r="L19" i="17" s="1"/>
  <c r="J7" i="16"/>
  <c r="K7" i="16" s="1"/>
  <c r="H37" i="5"/>
  <c r="G37" i="5"/>
  <c r="H19" i="16"/>
  <c r="I11" i="17"/>
  <c r="K11" i="17" s="1"/>
  <c r="L11" i="17" s="1"/>
  <c r="I13" i="17"/>
  <c r="H17" i="16"/>
  <c r="J17" i="16" s="1"/>
  <c r="K17" i="16" s="1"/>
  <c r="H21" i="16"/>
  <c r="L7" i="17" l="1"/>
  <c r="K17" i="17"/>
  <c r="K13" i="17"/>
  <c r="L13" i="17" s="1"/>
  <c r="J23" i="16"/>
  <c r="J19" i="16"/>
  <c r="K19" i="16" s="1"/>
  <c r="J21" i="16"/>
  <c r="K21" i="16" s="1"/>
  <c r="H34" i="17"/>
  <c r="F28" i="1" s="1"/>
  <c r="I34" i="17"/>
  <c r="I28" i="1" s="1"/>
  <c r="I15" i="17"/>
  <c r="G25" i="16"/>
  <c r="H25" i="16"/>
  <c r="K20" i="17" l="1"/>
  <c r="L17" i="17"/>
  <c r="H32" i="17"/>
  <c r="F26" i="1" s="1"/>
  <c r="K23" i="16"/>
  <c r="J24" i="16"/>
  <c r="K24" i="16" s="1"/>
  <c r="K15" i="17"/>
  <c r="L15" i="17" s="1"/>
  <c r="I33" i="17"/>
  <c r="I27" i="1" s="1"/>
  <c r="H33" i="17"/>
  <c r="F27" i="1" s="1"/>
  <c r="I20" i="17"/>
  <c r="H20" i="17"/>
  <c r="L20" i="17" l="1"/>
  <c r="I32" i="17"/>
  <c r="I26" i="1" s="1"/>
  <c r="H36" i="16"/>
  <c r="J25" i="16"/>
  <c r="K25" i="16" s="1"/>
  <c r="H37" i="16"/>
  <c r="G37" i="16"/>
  <c r="G36" i="16"/>
  <c r="E38" i="5" l="1"/>
  <c r="G25" i="5" l="1"/>
  <c r="I29" i="1" l="1"/>
  <c r="F29" i="1"/>
  <c r="H25" i="5"/>
  <c r="F2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越坂　裕太</author>
  </authors>
  <commentList>
    <comment ref="L4" authorId="0" shapeId="0" xr:uid="{00000000-0006-0000-0100-000001000000}">
      <text>
        <r>
          <rPr>
            <b/>
            <sz val="9"/>
            <color indexed="81"/>
            <rFont val="MS P ゴシック"/>
            <family val="3"/>
            <charset val="128"/>
          </rPr>
          <t>[0] 定額補助なし
[1] 定額補助あり
[2] 定額補助あるが
　　既に上限額仕様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越坂　裕太</author>
  </authors>
  <commentList>
    <comment ref="L4" authorId="0" shapeId="0" xr:uid="{00000000-0006-0000-0200-000001000000}">
      <text>
        <r>
          <rPr>
            <b/>
            <sz val="9"/>
            <color indexed="81"/>
            <rFont val="MS P ゴシック"/>
            <family val="3"/>
            <charset val="128"/>
          </rPr>
          <t>[0] 定額補助なし
[1] 定額補助あり
[2] 定額補助あるが
　　既に上限額仕様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越坂　裕太</author>
  </authors>
  <commentList>
    <comment ref="M4" authorId="0" shapeId="0" xr:uid="{00000000-0006-0000-0300-000001000000}">
      <text>
        <r>
          <rPr>
            <b/>
            <sz val="9"/>
            <color indexed="81"/>
            <rFont val="MS P ゴシック"/>
            <family val="3"/>
            <charset val="128"/>
          </rPr>
          <t>[0] 定額補助なし
[1] 定額補助あり
[2] 定額補助あるが
　　既に上限額仕様</t>
        </r>
      </text>
    </comment>
  </commentList>
</comments>
</file>

<file path=xl/sharedStrings.xml><?xml version="1.0" encoding="utf-8"?>
<sst xmlns="http://schemas.openxmlformats.org/spreadsheetml/2006/main" count="279" uniqueCount="150">
  <si>
    <t>1　事業者の概要</t>
    <phoneticPr fontId="2"/>
  </si>
  <si>
    <t>（ふりがな）</t>
  </si>
  <si>
    <t>法人番号（法人のみ）</t>
    <phoneticPr fontId="2"/>
  </si>
  <si>
    <t>事業者名</t>
    <rPh sb="0" eb="3">
      <t>ジギョウシャ</t>
    </rPh>
    <rPh sb="3" eb="4">
      <t>メイ</t>
    </rPh>
    <phoneticPr fontId="2"/>
  </si>
  <si>
    <t>所在地
（住所）</t>
    <phoneticPr fontId="2"/>
  </si>
  <si>
    <t>〒　　　－　　　　</t>
    <phoneticPr fontId="2"/>
  </si>
  <si>
    <t>住所：</t>
    <rPh sb="0" eb="2">
      <t>ジュウショ</t>
    </rPh>
    <phoneticPr fontId="2"/>
  </si>
  <si>
    <t>代表者の
職名・氏名</t>
    <phoneticPr fontId="2"/>
  </si>
  <si>
    <t>業　種</t>
  </si>
  <si>
    <t>事業内容</t>
    <phoneticPr fontId="2"/>
  </si>
  <si>
    <r>
      <t>従業員数</t>
    </r>
    <r>
      <rPr>
        <sz val="9"/>
        <rFont val="ＭＳ 明朝"/>
        <family val="1"/>
        <charset val="128"/>
      </rPr>
      <t>（会社役員、個人事業主本人は含まない）</t>
    </r>
    <rPh sb="18" eb="19">
      <t>フク</t>
    </rPh>
    <phoneticPr fontId="2"/>
  </si>
  <si>
    <t>人</t>
  </si>
  <si>
    <t>資本金又は出資金
※個人は記載不要</t>
    <phoneticPr fontId="2"/>
  </si>
  <si>
    <t>事業者区分</t>
  </si>
  <si>
    <t>（ 個人事業主/小規模企業/中小企業/中堅企業/みなし中堅企業/その他 ）</t>
    <rPh sb="2" eb="4">
      <t>コジン</t>
    </rPh>
    <rPh sb="4" eb="7">
      <t>ジギョウヌシ</t>
    </rPh>
    <rPh sb="8" eb="11">
      <t>ショウキボ</t>
    </rPh>
    <rPh sb="11" eb="13">
      <t>キギョウ</t>
    </rPh>
    <rPh sb="14" eb="18">
      <t>チュウショウキギョウ</t>
    </rPh>
    <rPh sb="19" eb="23">
      <t>チュウケンキギョウ</t>
    </rPh>
    <rPh sb="27" eb="31">
      <t>チュウケンキギョウ</t>
    </rPh>
    <rPh sb="34" eb="35">
      <t>ホカ</t>
    </rPh>
    <phoneticPr fontId="2"/>
  </si>
  <si>
    <t>担当者
連絡先</t>
    <rPh sb="0" eb="3">
      <t>タントウシャ</t>
    </rPh>
    <rPh sb="4" eb="7">
      <t>レンラクサキ</t>
    </rPh>
    <phoneticPr fontId="2"/>
  </si>
  <si>
    <t>住　所</t>
  </si>
  <si>
    <t>〒　　　－</t>
    <phoneticPr fontId="2"/>
  </si>
  <si>
    <t>所　属</t>
  </si>
  <si>
    <t>役　職</t>
  </si>
  <si>
    <t>氏　名</t>
  </si>
  <si>
    <t>TEL</t>
  </si>
  <si>
    <t>FAX</t>
  </si>
  <si>
    <t>E-mail</t>
  </si>
  <si>
    <t>&lt;該当者のみ&gt;
本申請書の作成を支援した方の連絡先</t>
    <rPh sb="1" eb="3">
      <t>ガイトウ</t>
    </rPh>
    <rPh sb="3" eb="4">
      <t>シャ</t>
    </rPh>
    <rPh sb="8" eb="12">
      <t>ホンシンセイショ</t>
    </rPh>
    <rPh sb="13" eb="15">
      <t>サクセイ</t>
    </rPh>
    <rPh sb="16" eb="18">
      <t>シエン</t>
    </rPh>
    <rPh sb="20" eb="21">
      <t>カタ</t>
    </rPh>
    <rPh sb="22" eb="24">
      <t>レンラク</t>
    </rPh>
    <rPh sb="24" eb="25">
      <t>サキ</t>
    </rPh>
    <phoneticPr fontId="2"/>
  </si>
  <si>
    <t>①</t>
  </si>
  <si>
    <t>②</t>
  </si>
  <si>
    <t>事業費区分</t>
  </si>
  <si>
    <t>補助事業に要する経費
①</t>
    <phoneticPr fontId="2"/>
  </si>
  <si>
    <t>補助対象経費
②</t>
    <rPh sb="0" eb="6">
      <t>ホジョタイショウケイヒ</t>
    </rPh>
    <phoneticPr fontId="2"/>
  </si>
  <si>
    <t>調整後補助金額
⑥</t>
    <rPh sb="0" eb="3">
      <t>チョウセイゴ</t>
    </rPh>
    <rPh sb="3" eb="7">
      <t>ホジョキンガク</t>
    </rPh>
    <phoneticPr fontId="2"/>
  </si>
  <si>
    <t>調整後自己負担額
⑦</t>
    <phoneticPr fontId="2"/>
  </si>
  <si>
    <t>施設費</t>
    <rPh sb="0" eb="3">
      <t>シセツヒ</t>
    </rPh>
    <phoneticPr fontId="2"/>
  </si>
  <si>
    <t>円</t>
  </si>
  <si>
    <t>円</t>
    <rPh sb="0" eb="1">
      <t>エン</t>
    </rPh>
    <phoneticPr fontId="2"/>
  </si>
  <si>
    <t>設備費</t>
    <rPh sb="0" eb="3">
      <t>セツビヒ</t>
    </rPh>
    <phoneticPr fontId="2"/>
  </si>
  <si>
    <t>新分野事業費</t>
    <rPh sb="0" eb="3">
      <t>シンブンヤ</t>
    </rPh>
    <rPh sb="3" eb="6">
      <t>ジギョウヒ</t>
    </rPh>
    <phoneticPr fontId="2"/>
  </si>
  <si>
    <t>合計</t>
    <rPh sb="0" eb="2">
      <t>ゴウケイ</t>
    </rPh>
    <phoneticPr fontId="2"/>
  </si>
  <si>
    <t>※経費は全て消費税抜きの金額を記載してください。（以下同じ）</t>
    <phoneticPr fontId="2"/>
  </si>
  <si>
    <t>※調整後補助金額⑥は、千円未満を切り捨ててください。</t>
    <rPh sb="11" eb="12">
      <t>セン</t>
    </rPh>
    <phoneticPr fontId="2"/>
  </si>
  <si>
    <t>※以下のページにおいて、申請内容に関わらないもの（施設・設備・新分野事業など）のページは提出不要です。</t>
    <phoneticPr fontId="2"/>
  </si>
  <si>
    <t>※新分野事業については、別紙「新分野事業に係る経費の比較表」を添付してください。</t>
    <phoneticPr fontId="2"/>
  </si>
  <si>
    <t>補助率</t>
    <rPh sb="0" eb="3">
      <t>ホジョリツ</t>
    </rPh>
    <phoneticPr fontId="2"/>
  </si>
  <si>
    <t>　（単位：円）</t>
    <phoneticPr fontId="2"/>
  </si>
  <si>
    <t>施設
整理
記号</t>
    <rPh sb="0" eb="2">
      <t>シセツ</t>
    </rPh>
    <rPh sb="3" eb="5">
      <t>セイリ</t>
    </rPh>
    <rPh sb="6" eb="8">
      <t>キゴウ</t>
    </rPh>
    <phoneticPr fontId="2"/>
  </si>
  <si>
    <t>施設の名称</t>
    <phoneticPr fontId="2"/>
  </si>
  <si>
    <t>新分野
（〇×）</t>
    <rPh sb="0" eb="3">
      <t>シンブンヤ</t>
    </rPh>
    <phoneticPr fontId="2"/>
  </si>
  <si>
    <t>補助事業に</t>
    <phoneticPr fontId="2"/>
  </si>
  <si>
    <t>調整前</t>
    <rPh sb="0" eb="3">
      <t>チョウセイマエ</t>
    </rPh>
    <phoneticPr fontId="2"/>
  </si>
  <si>
    <t>補助対象に係る</t>
    <rPh sb="5" eb="6">
      <t>カカ</t>
    </rPh>
    <phoneticPr fontId="2"/>
  </si>
  <si>
    <t>調整後</t>
    <rPh sb="0" eb="3">
      <t>チョウセイゴ</t>
    </rPh>
    <phoneticPr fontId="2"/>
  </si>
  <si>
    <t>調整後</t>
  </si>
  <si>
    <t>定額上限
フラグ</t>
    <rPh sb="0" eb="2">
      <t>テイガク</t>
    </rPh>
    <rPh sb="2" eb="4">
      <t>ジョウゲン</t>
    </rPh>
    <phoneticPr fontId="2"/>
  </si>
  <si>
    <t>要する経費</t>
    <phoneticPr fontId="2"/>
  </si>
  <si>
    <t>補助対象経費</t>
  </si>
  <si>
    <t>補助金額</t>
    <rPh sb="0" eb="4">
      <t>ホジョキンガク</t>
    </rPh>
    <phoneticPr fontId="2"/>
  </si>
  <si>
    <t>自己負担額</t>
    <rPh sb="0" eb="5">
      <t>ジコフタンガク</t>
    </rPh>
    <phoneticPr fontId="2"/>
  </si>
  <si>
    <t>受領保険金額</t>
    <rPh sb="0" eb="2">
      <t>ジュリョウ</t>
    </rPh>
    <rPh sb="2" eb="4">
      <t>ホケン</t>
    </rPh>
    <rPh sb="4" eb="6">
      <t>キンガク</t>
    </rPh>
    <phoneticPr fontId="2"/>
  </si>
  <si>
    <t>自己負担額</t>
  </si>
  <si>
    <t>整備区分</t>
    <rPh sb="0" eb="2">
      <t>セイビ</t>
    </rPh>
    <rPh sb="2" eb="4">
      <t>クブン</t>
    </rPh>
    <phoneticPr fontId="2"/>
  </si>
  <si>
    <t>③</t>
    <phoneticPr fontId="2"/>
  </si>
  <si>
    <t>④＝②－③</t>
    <phoneticPr fontId="2"/>
  </si>
  <si>
    <t>⑤</t>
    <phoneticPr fontId="2"/>
  </si>
  <si>
    <t>⑥=③-0.5×(⑤-④)</t>
    <phoneticPr fontId="2"/>
  </si>
  <si>
    <t>※行が不足する場合は、適宜追加してください。</t>
    <phoneticPr fontId="2"/>
  </si>
  <si>
    <t>※新分野事業の場合、①、②については別紙「新分野事業に係る経費の比較表」から転記してください。ただし、施設の面積按分が必要な場合、補助対象経費②については別紙「按分計算書」から転記してください。</t>
    <rPh sb="4" eb="6">
      <t>ジギョウ</t>
    </rPh>
    <rPh sb="82" eb="84">
      <t>ケイサン</t>
    </rPh>
    <phoneticPr fontId="2"/>
  </si>
  <si>
    <t>※火災保険等の対象とならない設備は、上記表中の⑤の欄に「０」と記載してください。</t>
    <rPh sb="5" eb="6">
      <t>トウ</t>
    </rPh>
    <phoneticPr fontId="2"/>
  </si>
  <si>
    <t>※施設ごとの受領保険金額の内訳がない場合は、適宜セルを結合して記載してください。この場合、補助対象に係る受領保険金額⑤を合計し、補助対象経費②により按分して記載してください。ただし、施設の面積按分が必要な場合、補助対象に係る受領保険金額⑤は別紙「受取保険金額の按分計算書」から転記してください。</t>
    <phoneticPr fontId="2"/>
  </si>
  <si>
    <t>事業費集計表</t>
    <phoneticPr fontId="2"/>
  </si>
  <si>
    <t>事業費の合計（円）</t>
  </si>
  <si>
    <t>補助対象経費</t>
    <rPh sb="0" eb="2">
      <t>ホジョ</t>
    </rPh>
    <rPh sb="2" eb="4">
      <t>タイショウ</t>
    </rPh>
    <rPh sb="4" eb="6">
      <t>ケイヒ</t>
    </rPh>
    <phoneticPr fontId="2"/>
  </si>
  <si>
    <t>調整後</t>
    <phoneticPr fontId="2"/>
  </si>
  <si>
    <t>補助金額</t>
    <phoneticPr fontId="2"/>
  </si>
  <si>
    <t>自己負担額</t>
    <phoneticPr fontId="2"/>
  </si>
  <si>
    <t>②</t>
    <phoneticPr fontId="2"/>
  </si>
  <si>
    <t>⑥</t>
    <phoneticPr fontId="2"/>
  </si>
  <si>
    <t>⑦</t>
  </si>
  <si>
    <t>施設費（新分野事業以外）</t>
    <rPh sb="0" eb="2">
      <t>シセツ</t>
    </rPh>
    <phoneticPr fontId="2"/>
  </si>
  <si>
    <t>新分野事業費</t>
  </si>
  <si>
    <t>※上表により、事業費区分ごとに集計してください。</t>
    <phoneticPr fontId="2"/>
  </si>
  <si>
    <t>施設整理記号及び設備No.</t>
    <rPh sb="0" eb="2">
      <t>シセツ</t>
    </rPh>
    <rPh sb="2" eb="4">
      <t>セイリ</t>
    </rPh>
    <rPh sb="4" eb="6">
      <t>キゴウ</t>
    </rPh>
    <rPh sb="6" eb="7">
      <t>オヨ</t>
    </rPh>
    <rPh sb="8" eb="10">
      <t>セツビ</t>
    </rPh>
    <phoneticPr fontId="2"/>
  </si>
  <si>
    <t>設備の名称</t>
    <rPh sb="0" eb="2">
      <t>セツビ</t>
    </rPh>
    <phoneticPr fontId="2"/>
  </si>
  <si>
    <t>※新分野事業の場合、①、②については別紙「新分野事業に係る経費の比較表」から転記してください。</t>
    <rPh sb="4" eb="6">
      <t>ジギョウ</t>
    </rPh>
    <phoneticPr fontId="2"/>
  </si>
  <si>
    <t>施設/設備
の別</t>
    <phoneticPr fontId="2"/>
  </si>
  <si>
    <t>設備費（新分野事業以外）</t>
    <rPh sb="0" eb="2">
      <t>セツビ</t>
    </rPh>
    <phoneticPr fontId="2"/>
  </si>
  <si>
    <t>事業者区分</t>
    <rPh sb="0" eb="3">
      <t>ジギョウシャ</t>
    </rPh>
    <rPh sb="3" eb="5">
      <t>クブン</t>
    </rPh>
    <phoneticPr fontId="2"/>
  </si>
  <si>
    <t>選択肢</t>
    <rPh sb="0" eb="3">
      <t>センタクシ</t>
    </rPh>
    <phoneticPr fontId="2"/>
  </si>
  <si>
    <t>業種</t>
    <rPh sb="0" eb="2">
      <t>ギョウシュ</t>
    </rPh>
    <phoneticPr fontId="2"/>
  </si>
  <si>
    <t>用途地域</t>
    <rPh sb="0" eb="4">
      <t>ヨウトチイキ</t>
    </rPh>
    <phoneticPr fontId="4"/>
  </si>
  <si>
    <t>中小企業者</t>
    <rPh sb="0" eb="4">
      <t>チュウショウキギョウ</t>
    </rPh>
    <rPh sb="4" eb="5">
      <t>モノ</t>
    </rPh>
    <phoneticPr fontId="2"/>
  </si>
  <si>
    <t>有</t>
    <rPh sb="0" eb="1">
      <t>ユウ</t>
    </rPh>
    <phoneticPr fontId="2"/>
  </si>
  <si>
    <t>第一種低層住居専用地域</t>
    <phoneticPr fontId="4"/>
  </si>
  <si>
    <t>中堅企業・みなし中堅企業</t>
    <rPh sb="0" eb="4">
      <t>チュウケンキギョウ</t>
    </rPh>
    <rPh sb="8" eb="10">
      <t>チュウケン</t>
    </rPh>
    <rPh sb="10" eb="12">
      <t>キギョウ</t>
    </rPh>
    <phoneticPr fontId="2"/>
  </si>
  <si>
    <t>無</t>
    <rPh sb="0" eb="1">
      <t>ナシ</t>
    </rPh>
    <phoneticPr fontId="2"/>
  </si>
  <si>
    <t>A農業・林業</t>
    <rPh sb="1" eb="3">
      <t>ノウギョウ</t>
    </rPh>
    <rPh sb="4" eb="6">
      <t>リンギョウ</t>
    </rPh>
    <phoneticPr fontId="2"/>
  </si>
  <si>
    <t>第二種低層住居専用地域</t>
    <phoneticPr fontId="4"/>
  </si>
  <si>
    <t>大企業・みなし大企業(施設・設備貸付)</t>
    <rPh sb="0" eb="3">
      <t>ダイキギョウ</t>
    </rPh>
    <rPh sb="7" eb="8">
      <t>ダイ</t>
    </rPh>
    <rPh sb="8" eb="10">
      <t>キギョウ</t>
    </rPh>
    <rPh sb="11" eb="13">
      <t>シセツ</t>
    </rPh>
    <rPh sb="14" eb="16">
      <t>セツビ</t>
    </rPh>
    <rPh sb="16" eb="18">
      <t>カシツケ</t>
    </rPh>
    <phoneticPr fontId="2"/>
  </si>
  <si>
    <t>B漁業</t>
    <rPh sb="1" eb="3">
      <t>ギョギョウ</t>
    </rPh>
    <phoneticPr fontId="2"/>
  </si>
  <si>
    <t>第一種中高層住居専用地域</t>
  </si>
  <si>
    <t>該当</t>
    <rPh sb="0" eb="2">
      <t>ガイトウ</t>
    </rPh>
    <phoneticPr fontId="4"/>
  </si>
  <si>
    <t>C鉱業・採石業・砂利採取業</t>
    <rPh sb="1" eb="3">
      <t>コウギョウ</t>
    </rPh>
    <rPh sb="4" eb="6">
      <t>サイセキ</t>
    </rPh>
    <rPh sb="6" eb="7">
      <t>ギョウ</t>
    </rPh>
    <rPh sb="8" eb="10">
      <t>ジャリ</t>
    </rPh>
    <rPh sb="10" eb="12">
      <t>サイシュ</t>
    </rPh>
    <rPh sb="12" eb="13">
      <t>ギョウ</t>
    </rPh>
    <phoneticPr fontId="2"/>
  </si>
  <si>
    <t>第二種中高層住居専用地域</t>
    <phoneticPr fontId="4"/>
  </si>
  <si>
    <t>〇</t>
    <phoneticPr fontId="4"/>
  </si>
  <si>
    <t>D建設業</t>
    <rPh sb="1" eb="3">
      <t>ケンセツ</t>
    </rPh>
    <rPh sb="3" eb="4">
      <t>ギョウ</t>
    </rPh>
    <phoneticPr fontId="2"/>
  </si>
  <si>
    <t>第一種住居地域</t>
    <phoneticPr fontId="4"/>
  </si>
  <si>
    <t>×</t>
    <phoneticPr fontId="4"/>
  </si>
  <si>
    <t>E製造業</t>
    <rPh sb="1" eb="4">
      <t>セイゾウギョウ</t>
    </rPh>
    <phoneticPr fontId="2"/>
  </si>
  <si>
    <t>第二種住居地域</t>
    <phoneticPr fontId="4"/>
  </si>
  <si>
    <t>F電気・ガス・熱供給・水道業</t>
    <rPh sb="1" eb="3">
      <t>デンキ</t>
    </rPh>
    <rPh sb="7" eb="8">
      <t>ネツ</t>
    </rPh>
    <rPh sb="8" eb="10">
      <t>キョウキュウ</t>
    </rPh>
    <rPh sb="11" eb="13">
      <t>スイドウ</t>
    </rPh>
    <rPh sb="13" eb="14">
      <t>ギョウ</t>
    </rPh>
    <phoneticPr fontId="2"/>
  </si>
  <si>
    <t>準住居地域</t>
    <phoneticPr fontId="4"/>
  </si>
  <si>
    <t>G情報通信業</t>
    <rPh sb="1" eb="3">
      <t>ジョウホウ</t>
    </rPh>
    <rPh sb="3" eb="6">
      <t>ツウシンギョウ</t>
    </rPh>
    <phoneticPr fontId="2"/>
  </si>
  <si>
    <t>近隣商業地域</t>
    <phoneticPr fontId="4"/>
  </si>
  <si>
    <t>H運輸業・郵便業</t>
    <rPh sb="1" eb="4">
      <t>ウンユギョウ</t>
    </rPh>
    <rPh sb="5" eb="7">
      <t>ユウビン</t>
    </rPh>
    <rPh sb="7" eb="8">
      <t>ギョウ</t>
    </rPh>
    <phoneticPr fontId="2"/>
  </si>
  <si>
    <t>商業地域</t>
    <phoneticPr fontId="4"/>
  </si>
  <si>
    <t>I卸売業・小売業</t>
    <rPh sb="1" eb="3">
      <t>オロシウ</t>
    </rPh>
    <rPh sb="3" eb="4">
      <t>ギョウ</t>
    </rPh>
    <rPh sb="5" eb="7">
      <t>コウ</t>
    </rPh>
    <rPh sb="7" eb="8">
      <t>ギョウ</t>
    </rPh>
    <phoneticPr fontId="2"/>
  </si>
  <si>
    <t>準工業地域</t>
    <phoneticPr fontId="4"/>
  </si>
  <si>
    <t>J金融業・保険業</t>
    <rPh sb="1" eb="4">
      <t>キンユウギョウ</t>
    </rPh>
    <rPh sb="5" eb="7">
      <t>ホケン</t>
    </rPh>
    <rPh sb="7" eb="8">
      <t>ギョウ</t>
    </rPh>
    <phoneticPr fontId="2"/>
  </si>
  <si>
    <t>工業地域</t>
    <phoneticPr fontId="4"/>
  </si>
  <si>
    <t>K不動産業・物品賃貸業</t>
    <rPh sb="1" eb="5">
      <t>フドウサンギョウ</t>
    </rPh>
    <rPh sb="6" eb="8">
      <t>ブッピン</t>
    </rPh>
    <rPh sb="8" eb="10">
      <t>チンタイ</t>
    </rPh>
    <rPh sb="10" eb="11">
      <t>ギョウ</t>
    </rPh>
    <phoneticPr fontId="2"/>
  </si>
  <si>
    <t>工業専用地域</t>
    <phoneticPr fontId="4"/>
  </si>
  <si>
    <t>L学術研究・専門・技術サービス業</t>
    <rPh sb="1" eb="3">
      <t>ガクジュツ</t>
    </rPh>
    <rPh sb="3" eb="5">
      <t>ケンキュウ</t>
    </rPh>
    <rPh sb="6" eb="8">
      <t>センモン</t>
    </rPh>
    <rPh sb="9" eb="11">
      <t>ギジュツ</t>
    </rPh>
    <rPh sb="15" eb="16">
      <t>ギョウ</t>
    </rPh>
    <phoneticPr fontId="2"/>
  </si>
  <si>
    <t>M-1 宿泊業</t>
    <rPh sb="4" eb="6">
      <t>シュクハク</t>
    </rPh>
    <rPh sb="6" eb="7">
      <t>ギョウ</t>
    </rPh>
    <phoneticPr fontId="2"/>
  </si>
  <si>
    <t>M-2 飲食業</t>
    <rPh sb="4" eb="6">
      <t>インショク</t>
    </rPh>
    <rPh sb="6" eb="7">
      <t>ギョウ</t>
    </rPh>
    <phoneticPr fontId="2"/>
  </si>
  <si>
    <t>N生活関連サービス業・娯楽業</t>
    <rPh sb="1" eb="3">
      <t>セイカツ</t>
    </rPh>
    <rPh sb="3" eb="5">
      <t>カンレン</t>
    </rPh>
    <rPh sb="9" eb="10">
      <t>ギョウ</t>
    </rPh>
    <rPh sb="11" eb="14">
      <t>ゴラクギョウ</t>
    </rPh>
    <phoneticPr fontId="2"/>
  </si>
  <si>
    <t>O教育・学習支援業</t>
    <rPh sb="1" eb="3">
      <t>キョウイク</t>
    </rPh>
    <rPh sb="4" eb="6">
      <t>ガクシュウ</t>
    </rPh>
    <rPh sb="6" eb="8">
      <t>シエン</t>
    </rPh>
    <rPh sb="8" eb="9">
      <t>ギョウ</t>
    </rPh>
    <phoneticPr fontId="2"/>
  </si>
  <si>
    <t>P医療・福祉</t>
    <rPh sb="1" eb="3">
      <t>イリョウ</t>
    </rPh>
    <rPh sb="4" eb="6">
      <t>フクシ</t>
    </rPh>
    <phoneticPr fontId="2"/>
  </si>
  <si>
    <t>Q複合サービス事業</t>
    <rPh sb="1" eb="3">
      <t>フクゴウ</t>
    </rPh>
    <rPh sb="7" eb="9">
      <t>ジギョウ</t>
    </rPh>
    <phoneticPr fontId="2"/>
  </si>
  <si>
    <t>Rサービス業</t>
    <rPh sb="5" eb="6">
      <t>ギョウ</t>
    </rPh>
    <phoneticPr fontId="2"/>
  </si>
  <si>
    <t>その他</t>
    <rPh sb="2" eb="3">
      <t>ホカ</t>
    </rPh>
    <phoneticPr fontId="2"/>
  </si>
  <si>
    <t>※調整前補助金額③及び調整後補助金額⑥の小計及び合計は、千円未満を切り捨ててください。</t>
    <rPh sb="9" eb="10">
      <t>オヨ</t>
    </rPh>
    <rPh sb="20" eb="22">
      <t>ショウケイ</t>
    </rPh>
    <rPh sb="22" eb="23">
      <t>オヨ</t>
    </rPh>
    <rPh sb="24" eb="26">
      <t>ゴウケイ</t>
    </rPh>
    <rPh sb="28" eb="29">
      <t>セン</t>
    </rPh>
    <rPh sb="29" eb="30">
      <t>エン</t>
    </rPh>
    <phoneticPr fontId="2"/>
  </si>
  <si>
    <r>
      <t>小　　　計（新分野事業以外）</t>
    </r>
    <r>
      <rPr>
        <sz val="9"/>
        <color rgb="FFFF0000"/>
        <rFont val="ＭＳ 明朝"/>
        <family val="1"/>
        <charset val="128"/>
      </rPr>
      <t>③及び⑥は千円未満切捨て</t>
    </r>
    <rPh sb="11" eb="13">
      <t>イガイ</t>
    </rPh>
    <rPh sb="15" eb="16">
      <t>オヨ</t>
    </rPh>
    <rPh sb="19" eb="21">
      <t>センエン</t>
    </rPh>
    <rPh sb="21" eb="23">
      <t>ミマン</t>
    </rPh>
    <rPh sb="23" eb="25">
      <t>キリス</t>
    </rPh>
    <phoneticPr fontId="2"/>
  </si>
  <si>
    <r>
      <t>合　　　計　</t>
    </r>
    <r>
      <rPr>
        <sz val="9"/>
        <color rgb="FFFF0000"/>
        <rFont val="ＭＳ 明朝"/>
        <family val="1"/>
        <charset val="128"/>
      </rPr>
      <t>③及び⑥は千円未満切捨て</t>
    </r>
    <rPh sb="0" eb="1">
      <t>ゴウ</t>
    </rPh>
    <rPh sb="4" eb="5">
      <t>ケイ</t>
    </rPh>
    <phoneticPr fontId="2"/>
  </si>
  <si>
    <r>
      <t>小　　　計（新分野事業費用）</t>
    </r>
    <r>
      <rPr>
        <sz val="9"/>
        <color rgb="FFFF0000"/>
        <rFont val="ＭＳ 明朝"/>
        <family val="1"/>
        <charset val="128"/>
      </rPr>
      <t>③及び⑥は千円未満切捨て</t>
    </r>
    <rPh sb="0" eb="1">
      <t>ショウ</t>
    </rPh>
    <rPh sb="4" eb="5">
      <t>ケイ</t>
    </rPh>
    <rPh sb="6" eb="7">
      <t>シン</t>
    </rPh>
    <rPh sb="7" eb="9">
      <t>ブンヤ</t>
    </rPh>
    <rPh sb="9" eb="11">
      <t>ジギョウ</t>
    </rPh>
    <rPh sb="11" eb="13">
      <t>ヒヨウ</t>
    </rPh>
    <phoneticPr fontId="2"/>
  </si>
  <si>
    <r>
      <t>小　　　計（施設費：新分野事業以外）</t>
    </r>
    <r>
      <rPr>
        <sz val="9"/>
        <color rgb="FFFF0000"/>
        <rFont val="ＭＳ 明朝"/>
        <family val="1"/>
        <charset val="128"/>
      </rPr>
      <t>③及び⑥は千円未満切捨て</t>
    </r>
    <rPh sb="6" eb="9">
      <t>シセツヒ</t>
    </rPh>
    <rPh sb="15" eb="17">
      <t>イガイ</t>
    </rPh>
    <phoneticPr fontId="2"/>
  </si>
  <si>
    <r>
      <t>小　　　計（設備費：新分野事業以外）</t>
    </r>
    <r>
      <rPr>
        <sz val="9"/>
        <color rgb="FFFF0000"/>
        <rFont val="ＭＳ 明朝"/>
        <family val="1"/>
        <charset val="128"/>
      </rPr>
      <t>③及び⑥は千円未満切捨て</t>
    </r>
    <rPh sb="6" eb="9">
      <t>セツビヒ</t>
    </rPh>
    <rPh sb="10" eb="11">
      <t>シン</t>
    </rPh>
    <rPh sb="15" eb="17">
      <t>イガイ</t>
    </rPh>
    <phoneticPr fontId="2"/>
  </si>
  <si>
    <t>２　事業全体の概要</t>
    <rPh sb="2" eb="4">
      <t>ジギョウ</t>
    </rPh>
    <rPh sb="4" eb="6">
      <t>ゼンタイ</t>
    </rPh>
    <rPh sb="7" eb="9">
      <t>ガイヨウ</t>
    </rPh>
    <phoneticPr fontId="2"/>
  </si>
  <si>
    <t>１　施設の事業費</t>
    <phoneticPr fontId="2"/>
  </si>
  <si>
    <t>２　設備の事業費</t>
    <rPh sb="2" eb="4">
      <t>セツビ</t>
    </rPh>
    <phoneticPr fontId="2"/>
  </si>
  <si>
    <t>３　施設・設備ごとの受領保険金額の内訳がない火災保険等を受領した場合の事業費</t>
    <phoneticPr fontId="2"/>
  </si>
  <si>
    <t>※事業費については、経費明細書１～３の該当事業費集計表を先に作成してから転記してください。</t>
    <rPh sb="1" eb="4">
      <t>ジギョウヒ</t>
    </rPh>
    <rPh sb="10" eb="12">
      <t>ケイヒ</t>
    </rPh>
    <rPh sb="12" eb="15">
      <t>メイサイショ</t>
    </rPh>
    <rPh sb="19" eb="21">
      <t>ガイトウ</t>
    </rPh>
    <rPh sb="21" eb="24">
      <t>ジギョウヒ</t>
    </rPh>
    <rPh sb="24" eb="26">
      <t>シュウケイ</t>
    </rPh>
    <rPh sb="26" eb="27">
      <t>オモテ</t>
    </rPh>
    <rPh sb="28" eb="29">
      <t>サキ</t>
    </rPh>
    <rPh sb="30" eb="32">
      <t>サクセイ</t>
    </rPh>
    <rPh sb="36" eb="38">
      <t>テンキ</t>
    </rPh>
    <phoneticPr fontId="2"/>
  </si>
  <si>
    <t>要した経費</t>
    <phoneticPr fontId="2"/>
  </si>
  <si>
    <t>富山県なりわい再建支援補助金　補助事業実績書</t>
    <rPh sb="0" eb="2">
      <t>トヤマ</t>
    </rPh>
    <rPh sb="2" eb="3">
      <t>ケン</t>
    </rPh>
    <rPh sb="7" eb="9">
      <t>サイケン</t>
    </rPh>
    <rPh sb="9" eb="11">
      <t>シエン</t>
    </rPh>
    <rPh sb="11" eb="14">
      <t>ホジョキン</t>
    </rPh>
    <rPh sb="15" eb="17">
      <t>ホジョ</t>
    </rPh>
    <rPh sb="17" eb="19">
      <t>ジギョウ</t>
    </rPh>
    <rPh sb="19" eb="21">
      <t>ジッセキ</t>
    </rPh>
    <rPh sb="21" eb="22">
      <t>ショ</t>
    </rPh>
    <phoneticPr fontId="2"/>
  </si>
  <si>
    <t>⑦＝②－⑥</t>
    <phoneticPr fontId="2"/>
  </si>
  <si>
    <t>⑦＝②－⑥</t>
    <phoneticPr fontId="2"/>
  </si>
  <si>
    <t>※全ての施設・設備について記載してください。</t>
    <phoneticPr fontId="2"/>
  </si>
  <si>
    <t>※申請者（所有者）と使用者が異なる場合は、「１ 事業者の概要等」について、申請者分と全使用者分を作成してください。</t>
    <rPh sb="1" eb="4">
      <t>シンセイシャ</t>
    </rPh>
    <rPh sb="5" eb="8">
      <t>ショユウシャ</t>
    </rPh>
    <rPh sb="10" eb="13">
      <t>シヨウシャ</t>
    </rPh>
    <rPh sb="14" eb="15">
      <t>コト</t>
    </rPh>
    <rPh sb="17" eb="19">
      <t>バアイ</t>
    </rPh>
    <rPh sb="24" eb="27">
      <t>ジギョウシャ</t>
    </rPh>
    <rPh sb="28" eb="30">
      <t>ガイヨウ</t>
    </rPh>
    <rPh sb="30" eb="31">
      <t>トウ</t>
    </rPh>
    <rPh sb="37" eb="40">
      <t>シンセイシャ</t>
    </rPh>
    <rPh sb="40" eb="41">
      <t>ブン</t>
    </rPh>
    <rPh sb="42" eb="43">
      <t>ゼン</t>
    </rPh>
    <rPh sb="43" eb="46">
      <t>シヨウシャ</t>
    </rPh>
    <rPh sb="46" eb="47">
      <t>ブン</t>
    </rPh>
    <rPh sb="48" eb="50">
      <t>サクセイ</t>
    </rPh>
    <phoneticPr fontId="2"/>
  </si>
  <si>
    <t>経費明細書</t>
    <rPh sb="0" eb="2">
      <t>ケイヒ</t>
    </rPh>
    <rPh sb="2" eb="5">
      <t>メイサイショ</t>
    </rPh>
    <phoneticPr fontId="2"/>
  </si>
  <si>
    <t>請求
番号</t>
    <rPh sb="0" eb="2">
      <t>セイキュウ</t>
    </rPh>
    <rPh sb="3" eb="5">
      <t>バンゴウ</t>
    </rPh>
    <phoneticPr fontId="2"/>
  </si>
  <si>
    <t>※施設及び設備ごとの受領保険金額の内訳がない場合は、本書ではなく「３　施設・設備ごとの受領保険金額の内訳がない火災保険等を受領した場合の事業費」を記載し提出してください。（この場合、本書は提出不要です。）</t>
    <phoneticPr fontId="2"/>
  </si>
  <si>
    <t>※施設ごとの受領保険金額の内訳がない場合は、適宜セルを結合して記載してください。この場合、補助対象に係る受領保険金額⑤を合計し、補助対象経費②により按分して記載してください。ただし、施設の面積按分が必要な場合、補助対象に係る受領保険金額⑤は別紙「按分計算書」の４火災保険等受取保険金額の按分から転記してください。</t>
    <rPh sb="125" eb="127">
      <t>ケイサン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</si>
</sst>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2"/>
      <charset val="128"/>
    </font>
    <font>
      <b/>
      <sz val="9"/>
      <color indexed="81"/>
      <name val="MS P ゴシック"/>
      <family val="3"/>
      <charset val="128"/>
    </font>
    <font>
      <b/>
      <sz val="16"/>
      <name val="ＭＳ 明朝"/>
      <family val="1"/>
      <charset val="128"/>
    </font>
    <font>
      <sz val="14"/>
      <name val="ＭＳ 明朝"/>
      <family val="1"/>
      <charset val="128"/>
    </font>
    <font>
      <sz val="12"/>
      <name val="ＭＳ 明朝"/>
      <family val="1"/>
      <charset val="128"/>
    </font>
    <font>
      <sz val="11"/>
      <name val="ＭＳ 明朝"/>
      <family val="1"/>
      <charset val="128"/>
    </font>
    <font>
      <sz val="9"/>
      <name val="ＭＳ 明朝"/>
      <family val="1"/>
      <charset val="128"/>
    </font>
    <font>
      <sz val="13"/>
      <name val="ＭＳ 明朝"/>
      <family val="1"/>
      <charset val="128"/>
    </font>
    <font>
      <b/>
      <sz val="14"/>
      <name val="ＭＳ 明朝"/>
      <family val="1"/>
      <charset val="128"/>
    </font>
    <font>
      <sz val="11"/>
      <color theme="1"/>
      <name val="ＭＳ 明朝"/>
      <family val="1"/>
      <charset val="128"/>
    </font>
    <font>
      <sz val="12"/>
      <color theme="1"/>
      <name val="ＭＳ 明朝"/>
      <family val="1"/>
      <charset val="128"/>
    </font>
    <font>
      <sz val="12"/>
      <color rgb="FFFF0000"/>
      <name val="ＭＳ 明朝"/>
      <family val="1"/>
      <charset val="128"/>
    </font>
    <font>
      <sz val="16"/>
      <name val="ＭＳ 明朝"/>
      <family val="1"/>
      <charset val="128"/>
    </font>
    <font>
      <b/>
      <sz val="20"/>
      <name val="ＭＳ 明朝"/>
      <family val="1"/>
      <charset val="128"/>
    </font>
    <font>
      <b/>
      <sz val="11"/>
      <color theme="1"/>
      <name val="ＭＳ 明朝"/>
      <family val="1"/>
      <charset val="128"/>
    </font>
    <font>
      <sz val="14"/>
      <color theme="1"/>
      <name val="ＭＳ 明朝"/>
      <family val="1"/>
      <charset val="128"/>
    </font>
    <font>
      <sz val="11"/>
      <color rgb="FFFF0000"/>
      <name val="ＭＳ 明朝"/>
      <family val="1"/>
      <charset val="128"/>
    </font>
    <font>
      <sz val="9"/>
      <color rgb="FFFF0000"/>
      <name val="ＭＳ 明朝"/>
      <family val="1"/>
      <charset val="128"/>
    </font>
  </fonts>
  <fills count="6">
    <fill>
      <patternFill patternType="none"/>
    </fill>
    <fill>
      <patternFill patternType="gray125"/>
    </fill>
    <fill>
      <patternFill patternType="solid">
        <fgColor rgb="FFDAEEF3"/>
        <bgColor indexed="64"/>
      </patternFill>
    </fill>
    <fill>
      <patternFill patternType="solid">
        <fgColor theme="8" tint="0.79998168889431442"/>
        <bgColor indexed="64"/>
      </patternFill>
    </fill>
    <fill>
      <patternFill patternType="solid">
        <fgColor rgb="FFFFCCCC"/>
        <bgColor indexed="64"/>
      </patternFill>
    </fill>
    <fill>
      <patternFill patternType="solid">
        <fgColor theme="0" tint="-4.9989318521683403E-2"/>
        <bgColor indexed="64"/>
      </patternFill>
    </fill>
  </fills>
  <borders count="49">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alignment vertical="center"/>
    </xf>
  </cellStyleXfs>
  <cellXfs count="203">
    <xf numFmtId="0" fontId="0" fillId="0" borderId="0" xfId="0">
      <alignment vertical="center"/>
    </xf>
    <xf numFmtId="0" fontId="1" fillId="0" borderId="0" xfId="3">
      <alignment vertical="center"/>
    </xf>
    <xf numFmtId="0" fontId="7" fillId="0" borderId="0" xfId="0" applyFont="1" applyAlignment="1">
      <alignment vertical="center" shrinkToFit="1"/>
    </xf>
    <xf numFmtId="0" fontId="8" fillId="2" borderId="1"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14" xfId="0" applyFont="1" applyFill="1" applyBorder="1" applyAlignment="1">
      <alignment horizontal="center" vertical="center" wrapText="1" shrinkToFit="1"/>
    </xf>
    <xf numFmtId="0" fontId="9" fillId="0" borderId="2" xfId="0" applyFont="1" applyBorder="1" applyAlignment="1">
      <alignment vertical="center" shrinkToFit="1"/>
    </xf>
    <xf numFmtId="0" fontId="8" fillId="2" borderId="10" xfId="0" applyFont="1" applyFill="1" applyBorder="1" applyAlignment="1">
      <alignment horizontal="center" vertical="center" shrinkToFit="1"/>
    </xf>
    <xf numFmtId="0" fontId="7" fillId="0" borderId="24" xfId="0" applyFont="1" applyBorder="1" applyAlignment="1">
      <alignment horizontal="left" vertical="center" shrinkToFit="1"/>
    </xf>
    <xf numFmtId="0" fontId="8" fillId="2" borderId="16"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0" borderId="0" xfId="0" applyFont="1" applyAlignment="1">
      <alignment vertical="center" shrinkToFit="1"/>
    </xf>
    <xf numFmtId="0" fontId="7" fillId="0" borderId="0" xfId="0" applyFont="1" applyAlignment="1">
      <alignment horizontal="justify" vertical="center" shrinkToFit="1"/>
    </xf>
    <xf numFmtId="0" fontId="8" fillId="0" borderId="0" xfId="0" applyFont="1" applyAlignment="1">
      <alignment horizontal="left" vertical="center" shrinkToFit="1"/>
    </xf>
    <xf numFmtId="38" fontId="7" fillId="0" borderId="0" xfId="1" applyFont="1" applyAlignment="1">
      <alignment vertical="center" shrinkToFit="1"/>
    </xf>
    <xf numFmtId="0" fontId="15" fillId="0" borderId="0" xfId="0" applyFont="1" applyAlignment="1">
      <alignment vertical="center" shrinkToFit="1"/>
    </xf>
    <xf numFmtId="0" fontId="15" fillId="0" borderId="0" xfId="0" applyFont="1" applyAlignment="1">
      <alignment horizontal="left" vertical="center" shrinkToFit="1"/>
    </xf>
    <xf numFmtId="0" fontId="8" fillId="0" borderId="5" xfId="0" applyFont="1" applyBorder="1">
      <alignment vertical="center"/>
    </xf>
    <xf numFmtId="0" fontId="8" fillId="0" borderId="0" xfId="0" applyFont="1" applyAlignment="1">
      <alignment horizontal="right"/>
    </xf>
    <xf numFmtId="0" fontId="16" fillId="0" borderId="0" xfId="0" applyFont="1" applyAlignment="1">
      <alignment horizontal="right"/>
    </xf>
    <xf numFmtId="0" fontId="9" fillId="0" borderId="0" xfId="0" applyFont="1">
      <alignment vertical="center"/>
    </xf>
    <xf numFmtId="0" fontId="8" fillId="2" borderId="12" xfId="0" applyFont="1" applyFill="1" applyBorder="1" applyAlignment="1">
      <alignment horizontal="center" vertical="center" wrapText="1"/>
    </xf>
    <xf numFmtId="0" fontId="8" fillId="2" borderId="12" xfId="0" applyFont="1" applyFill="1" applyBorder="1" applyAlignment="1">
      <alignment horizontal="center" vertical="center" shrinkToFit="1"/>
    </xf>
    <xf numFmtId="0" fontId="8" fillId="2" borderId="7" xfId="0" applyFont="1" applyFill="1" applyBorder="1" applyAlignment="1">
      <alignment horizontal="center" vertical="top" wrapText="1"/>
    </xf>
    <xf numFmtId="0" fontId="8" fillId="2"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shrinkToFit="1"/>
    </xf>
    <xf numFmtId="0" fontId="8" fillId="0" borderId="30"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39" xfId="0" applyFont="1" applyBorder="1" applyAlignment="1" applyProtection="1">
      <alignment horizontal="left" vertical="center" wrapText="1"/>
      <protection locked="0"/>
    </xf>
    <xf numFmtId="0" fontId="8" fillId="0" borderId="36"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0" borderId="40" xfId="0" applyFont="1" applyBorder="1" applyAlignment="1" applyProtection="1">
      <alignment horizontal="justify" vertical="center" wrapText="1"/>
      <protection locked="0"/>
    </xf>
    <xf numFmtId="0" fontId="8" fillId="0" borderId="31" xfId="0" applyFont="1" applyBorder="1" applyAlignment="1" applyProtection="1">
      <alignment horizontal="left" vertical="center" wrapText="1"/>
      <protection locked="0"/>
    </xf>
    <xf numFmtId="0" fontId="8" fillId="0" borderId="0" xfId="0" applyFont="1">
      <alignment vertical="center"/>
    </xf>
    <xf numFmtId="0" fontId="8" fillId="2" borderId="1" xfId="0" applyFont="1" applyFill="1" applyBorder="1" applyAlignment="1">
      <alignment horizont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3" fillId="0" borderId="0" xfId="0" applyFont="1">
      <alignment vertical="center"/>
    </xf>
    <xf numFmtId="3" fontId="8" fillId="5" borderId="25" xfId="0" applyNumberFormat="1" applyFont="1" applyFill="1" applyBorder="1" applyAlignment="1">
      <alignment horizontal="right" vertical="center" shrinkToFit="1"/>
    </xf>
    <xf numFmtId="3" fontId="8" fillId="5" borderId="35" xfId="0" applyNumberFormat="1" applyFont="1" applyFill="1" applyBorder="1" applyAlignment="1">
      <alignment horizontal="right" vertical="center" shrinkToFit="1"/>
    </xf>
    <xf numFmtId="3" fontId="8" fillId="5" borderId="4" xfId="0" applyNumberFormat="1" applyFont="1" applyFill="1" applyBorder="1" applyAlignment="1">
      <alignment horizontal="right" vertical="center" shrinkToFit="1"/>
    </xf>
    <xf numFmtId="176" fontId="8" fillId="5" borderId="32" xfId="0" applyNumberFormat="1" applyFont="1" applyFill="1" applyBorder="1" applyAlignment="1">
      <alignment horizontal="right" vertical="center" shrinkToFit="1"/>
    </xf>
    <xf numFmtId="176" fontId="8" fillId="5" borderId="34" xfId="0" applyNumberFormat="1" applyFont="1" applyFill="1" applyBorder="1" applyAlignment="1">
      <alignment horizontal="right" vertical="center" shrinkToFit="1"/>
    </xf>
    <xf numFmtId="3" fontId="8" fillId="5" borderId="46" xfId="0" applyNumberFormat="1" applyFont="1" applyFill="1" applyBorder="1" applyAlignment="1">
      <alignment horizontal="right" vertical="center" shrinkToFit="1"/>
    </xf>
    <xf numFmtId="176" fontId="8" fillId="5" borderId="1" xfId="0" applyNumberFormat="1" applyFont="1" applyFill="1" applyBorder="1" applyAlignment="1">
      <alignment horizontal="right" vertical="center" shrinkToFit="1"/>
    </xf>
    <xf numFmtId="176" fontId="8" fillId="5" borderId="33" xfId="0" applyNumberFormat="1" applyFont="1" applyFill="1" applyBorder="1" applyAlignment="1">
      <alignment horizontal="right" vertical="center" shrinkToFit="1"/>
    </xf>
    <xf numFmtId="38" fontId="19" fillId="5" borderId="47" xfId="1" applyFont="1" applyFill="1" applyBorder="1" applyAlignment="1">
      <alignment horizontal="center" vertical="center" shrinkToFit="1"/>
    </xf>
    <xf numFmtId="3" fontId="14" fillId="5" borderId="9" xfId="1" applyNumberFormat="1" applyFont="1" applyFill="1" applyBorder="1" applyAlignment="1">
      <alignment vertical="center" shrinkToFit="1"/>
    </xf>
    <xf numFmtId="3" fontId="14" fillId="5" borderId="2" xfId="1" applyNumberFormat="1" applyFont="1" applyFill="1" applyBorder="1" applyAlignment="1">
      <alignment horizontal="center" vertical="center" shrinkToFit="1"/>
    </xf>
    <xf numFmtId="3" fontId="14" fillId="5" borderId="42" xfId="1" applyNumberFormat="1" applyFont="1" applyFill="1" applyBorder="1" applyAlignment="1" applyProtection="1">
      <alignment horizontal="right" vertical="center" shrinkToFit="1"/>
    </xf>
    <xf numFmtId="38" fontId="19" fillId="2" borderId="9" xfId="1" applyFont="1" applyFill="1" applyBorder="1" applyAlignment="1">
      <alignment horizontal="center" vertical="center" shrinkToFit="1"/>
    </xf>
    <xf numFmtId="38" fontId="19" fillId="4" borderId="14" xfId="1" applyFont="1" applyFill="1" applyBorder="1" applyAlignment="1">
      <alignment horizontal="center" vertical="center" shrinkToFit="1"/>
    </xf>
    <xf numFmtId="0" fontId="19" fillId="5" borderId="47" xfId="0" applyFont="1" applyFill="1" applyBorder="1" applyAlignment="1">
      <alignment horizontal="center" vertical="center" shrinkToFit="1"/>
    </xf>
    <xf numFmtId="3" fontId="14" fillId="5" borderId="9" xfId="0" applyNumberFormat="1" applyFont="1" applyFill="1" applyBorder="1" applyAlignment="1">
      <alignment vertical="center" shrinkToFit="1"/>
    </xf>
    <xf numFmtId="3" fontId="14" fillId="5" borderId="2" xfId="0" applyNumberFormat="1" applyFont="1" applyFill="1" applyBorder="1" applyAlignment="1">
      <alignment horizontal="center" vertical="center" shrinkToFit="1"/>
    </xf>
    <xf numFmtId="3" fontId="14" fillId="5" borderId="42" xfId="0" applyNumberFormat="1" applyFont="1" applyFill="1" applyBorder="1" applyAlignment="1">
      <alignment horizontal="right" vertical="center" shrinkToFit="1"/>
    </xf>
    <xf numFmtId="0" fontId="19" fillId="2" borderId="14" xfId="0" applyFont="1" applyFill="1" applyBorder="1" applyAlignment="1">
      <alignment horizontal="center" vertical="center" shrinkToFit="1"/>
    </xf>
    <xf numFmtId="3" fontId="8" fillId="5" borderId="34" xfId="0" applyNumberFormat="1" applyFont="1" applyFill="1" applyBorder="1" applyAlignment="1">
      <alignment horizontal="right" vertical="center" shrinkToFit="1"/>
    </xf>
    <xf numFmtId="3" fontId="8" fillId="5" borderId="12" xfId="0" applyNumberFormat="1" applyFont="1" applyFill="1" applyBorder="1" applyAlignment="1">
      <alignment horizontal="right" vertical="center" shrinkToFit="1"/>
    </xf>
    <xf numFmtId="3" fontId="9" fillId="0" borderId="0" xfId="0" applyNumberFormat="1" applyFont="1">
      <alignment vertical="center"/>
    </xf>
    <xf numFmtId="3" fontId="8" fillId="5" borderId="33" xfId="0" applyNumberFormat="1" applyFont="1" applyFill="1" applyBorder="1" applyAlignment="1">
      <alignment horizontal="right" vertical="center" shrinkToFit="1"/>
    </xf>
    <xf numFmtId="3" fontId="8" fillId="5" borderId="32" xfId="0" applyNumberFormat="1" applyFont="1" applyFill="1" applyBorder="1" applyAlignment="1">
      <alignment horizontal="right" vertical="center" shrinkToFit="1"/>
    </xf>
    <xf numFmtId="3" fontId="8" fillId="5" borderId="34" xfId="0" applyNumberFormat="1" applyFont="1" applyFill="1" applyBorder="1" applyAlignment="1">
      <alignment horizontal="right" vertical="center" shrinkToFit="1"/>
    </xf>
    <xf numFmtId="0" fontId="8" fillId="0" borderId="0" xfId="0" applyFont="1" applyAlignment="1">
      <alignment vertical="center" shrinkToFit="1"/>
    </xf>
    <xf numFmtId="0" fontId="15" fillId="0" borderId="0" xfId="0" applyFont="1">
      <alignment vertical="center"/>
    </xf>
    <xf numFmtId="0" fontId="20" fillId="0" borderId="0" xfId="0" applyFont="1">
      <alignment vertical="center"/>
    </xf>
    <xf numFmtId="0" fontId="7" fillId="0" borderId="26" xfId="0" applyFont="1" applyBorder="1" applyAlignment="1">
      <alignment horizontal="left" vertical="center" shrinkToFit="1"/>
    </xf>
    <xf numFmtId="0" fontId="7" fillId="0" borderId="27" xfId="0" applyFont="1" applyBorder="1" applyAlignment="1">
      <alignment horizontal="left" vertical="center" shrinkToFit="1"/>
    </xf>
    <xf numFmtId="0" fontId="8" fillId="2" borderId="1" xfId="0" applyFont="1" applyFill="1" applyBorder="1" applyAlignment="1">
      <alignment horizontal="center" vertical="center" wrapText="1" shrinkToFit="1"/>
    </xf>
    <xf numFmtId="0" fontId="9" fillId="0" borderId="6" xfId="0" applyFont="1" applyBorder="1" applyAlignment="1">
      <alignment horizontal="center" vertical="center" shrinkToFit="1"/>
    </xf>
    <xf numFmtId="0" fontId="9" fillId="0" borderId="3" xfId="0" applyFont="1" applyBorder="1" applyAlignment="1">
      <alignment horizontal="center" vertical="center" shrinkToFit="1"/>
    </xf>
    <xf numFmtId="0" fontId="7" fillId="0" borderId="20" xfId="0" applyFont="1" applyBorder="1" applyAlignment="1">
      <alignment horizontal="left" vertical="center" shrinkToFit="1"/>
    </xf>
    <xf numFmtId="0" fontId="7" fillId="0" borderId="17" xfId="0" applyFont="1" applyBorder="1" applyAlignment="1">
      <alignment horizontal="left" vertical="center" shrinkToFit="1"/>
    </xf>
    <xf numFmtId="0" fontId="7" fillId="0" borderId="5" xfId="0" applyFont="1" applyBorder="1" applyAlignment="1">
      <alignment horizontal="right" vertical="center" shrinkToFit="1"/>
    </xf>
    <xf numFmtId="0" fontId="13" fillId="0" borderId="5" xfId="0" applyFont="1" applyBorder="1" applyAlignment="1">
      <alignment vertical="center" shrinkToFit="1"/>
    </xf>
    <xf numFmtId="0" fontId="8" fillId="2" borderId="20" xfId="0" applyFont="1" applyFill="1" applyBorder="1" applyAlignment="1">
      <alignment horizontal="center" vertical="center" shrinkToFit="1"/>
    </xf>
    <xf numFmtId="0" fontId="8" fillId="0" borderId="21" xfId="0" applyFont="1" applyBorder="1" applyAlignment="1">
      <alignment horizontal="center" vertical="center" shrinkToFit="1"/>
    </xf>
    <xf numFmtId="0" fontId="7" fillId="0" borderId="19" xfId="0" applyFont="1" applyBorder="1" applyAlignment="1">
      <alignment horizontal="left" vertical="center" shrinkToFit="1"/>
    </xf>
    <xf numFmtId="0" fontId="8" fillId="0" borderId="0" xfId="0" applyFont="1" applyAlignment="1">
      <alignment horizontal="justify" vertical="center" shrinkToFit="1"/>
    </xf>
    <xf numFmtId="0" fontId="8" fillId="0" borderId="0" xfId="0" applyFont="1" applyAlignment="1">
      <alignment vertical="center" shrinkToFit="1"/>
    </xf>
    <xf numFmtId="0" fontId="12" fillId="0" borderId="5" xfId="0" applyFont="1" applyBorder="1" applyAlignment="1">
      <alignment horizontal="left" vertical="center" shrinkToFit="1"/>
    </xf>
    <xf numFmtId="0" fontId="18" fillId="0" borderId="5" xfId="0" applyFont="1" applyBorder="1" applyAlignment="1">
      <alignment horizontal="left" vertical="center" shrinkToFit="1"/>
    </xf>
    <xf numFmtId="0" fontId="15" fillId="0" borderId="11"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22" xfId="0" applyFont="1" applyBorder="1" applyAlignment="1">
      <alignment horizontal="left" vertical="center" shrinkToFit="1"/>
    </xf>
    <xf numFmtId="177" fontId="7" fillId="0" borderId="9" xfId="0" applyNumberFormat="1" applyFont="1" applyBorder="1" applyAlignment="1">
      <alignment horizontal="left" vertical="center" shrinkToFit="1"/>
    </xf>
    <xf numFmtId="177" fontId="9" fillId="0" borderId="8" xfId="0" applyNumberFormat="1" applyFont="1" applyBorder="1" applyAlignment="1">
      <alignment horizontal="left" vertical="center" shrinkToFit="1"/>
    </xf>
    <xf numFmtId="0" fontId="7" fillId="0" borderId="9" xfId="0" applyFont="1" applyBorder="1" applyAlignment="1">
      <alignment horizontal="left" vertical="center" shrinkToFit="1"/>
    </xf>
    <xf numFmtId="0" fontId="7" fillId="0" borderId="8" xfId="0" applyFont="1" applyBorder="1" applyAlignment="1">
      <alignment horizontal="left" vertical="center" shrinkToFit="1"/>
    </xf>
    <xf numFmtId="0" fontId="8" fillId="2" borderId="14" xfId="0" applyFont="1" applyFill="1" applyBorder="1" applyAlignment="1">
      <alignment horizontal="center" vertical="center" shrinkToFit="1"/>
    </xf>
    <xf numFmtId="0" fontId="8" fillId="0" borderId="14" xfId="0" applyFont="1" applyBorder="1" applyAlignment="1">
      <alignment vertical="center" shrinkToFit="1"/>
    </xf>
    <xf numFmtId="0" fontId="8" fillId="3" borderId="9" xfId="0" applyFont="1" applyFill="1" applyBorder="1" applyAlignment="1">
      <alignment horizontal="center" vertical="center" shrinkToFit="1"/>
    </xf>
    <xf numFmtId="0" fontId="8" fillId="3" borderId="8" xfId="0" applyFont="1" applyFill="1" applyBorder="1" applyAlignment="1">
      <alignment horizontal="center" vertical="center" shrinkToFit="1"/>
    </xf>
    <xf numFmtId="0" fontId="7" fillId="0" borderId="2" xfId="0" applyFont="1" applyBorder="1" applyAlignment="1">
      <alignment horizontal="left" vertical="center" shrinkToFit="1"/>
    </xf>
    <xf numFmtId="0" fontId="7" fillId="0" borderId="14" xfId="0" applyFont="1" applyBorder="1" applyAlignment="1">
      <alignment horizontal="left" vertical="center" shrinkToFit="1"/>
    </xf>
    <xf numFmtId="0" fontId="11" fillId="0" borderId="9" xfId="0" applyFont="1" applyBorder="1" applyAlignment="1">
      <alignment horizontal="center" vertical="center" shrinkToFit="1"/>
    </xf>
    <xf numFmtId="0" fontId="11" fillId="0" borderId="8" xfId="0" applyFont="1" applyBorder="1" applyAlignment="1">
      <alignment horizontal="center" vertical="center" shrinkToFit="1"/>
    </xf>
    <xf numFmtId="0" fontId="8" fillId="0" borderId="29" xfId="0" applyFont="1" applyBorder="1" applyAlignment="1">
      <alignment horizontal="left" vertical="center" shrinkToFit="1"/>
    </xf>
    <xf numFmtId="0" fontId="8" fillId="0" borderId="24" xfId="0" applyFont="1" applyBorder="1" applyAlignment="1">
      <alignment horizontal="left" vertical="center" shrinkToFit="1"/>
    </xf>
    <xf numFmtId="0" fontId="7" fillId="0" borderId="24" xfId="0" applyFont="1" applyBorder="1" applyAlignment="1">
      <alignment horizontal="left" vertical="center" shrinkToFit="1"/>
    </xf>
    <xf numFmtId="0" fontId="7" fillId="0" borderId="0" xfId="0" applyFont="1" applyAlignment="1">
      <alignment horizontal="justify" vertical="center" shrinkToFit="1"/>
    </xf>
    <xf numFmtId="0" fontId="9" fillId="0" borderId="0" xfId="0" applyFont="1" applyAlignment="1">
      <alignment vertical="center" shrinkToFit="1"/>
    </xf>
    <xf numFmtId="0" fontId="17" fillId="0" borderId="0" xfId="0" applyFont="1" applyAlignment="1">
      <alignment horizontal="center" vertical="center" shrinkToFit="1"/>
    </xf>
    <xf numFmtId="0" fontId="17" fillId="0" borderId="0" xfId="0" applyFont="1" applyAlignment="1">
      <alignment vertical="center" shrinkToFit="1"/>
    </xf>
    <xf numFmtId="0" fontId="6" fillId="0" borderId="0" xfId="0" applyFont="1" applyAlignment="1">
      <alignment horizontal="center" vertical="center" shrinkToFit="1"/>
    </xf>
    <xf numFmtId="0" fontId="6" fillId="0" borderId="0" xfId="0" applyFont="1" applyAlignment="1">
      <alignment vertical="center" shrinkToFit="1"/>
    </xf>
    <xf numFmtId="0" fontId="12" fillId="0" borderId="0" xfId="0" applyFont="1" applyAlignment="1">
      <alignment horizontal="justify" vertical="center" shrinkToFit="1"/>
    </xf>
    <xf numFmtId="0" fontId="12" fillId="0" borderId="0" xfId="0" applyFont="1" applyAlignment="1">
      <alignment vertical="center" shrinkToFit="1"/>
    </xf>
    <xf numFmtId="0" fontId="8" fillId="2" borderId="9" xfId="0" applyFont="1" applyFill="1" applyBorder="1" applyAlignment="1">
      <alignment horizontal="left" vertical="center" wrapText="1" indent="1" shrinkToFit="1"/>
    </xf>
    <xf numFmtId="0" fontId="8" fillId="2" borderId="2" xfId="0" applyFont="1" applyFill="1" applyBorder="1" applyAlignment="1">
      <alignment horizontal="left" vertical="center" wrapText="1" indent="1" shrinkToFit="1"/>
    </xf>
    <xf numFmtId="3" fontId="7" fillId="0" borderId="9" xfId="0" applyNumberFormat="1" applyFont="1" applyBorder="1" applyAlignment="1">
      <alignment horizontal="left" vertical="center" shrinkToFit="1"/>
    </xf>
    <xf numFmtId="3" fontId="7" fillId="0" borderId="8" xfId="0" applyNumberFormat="1" applyFont="1" applyBorder="1" applyAlignment="1">
      <alignment horizontal="left" vertical="center" shrinkToFit="1"/>
    </xf>
    <xf numFmtId="0" fontId="8" fillId="2" borderId="2" xfId="0" applyFont="1" applyFill="1" applyBorder="1" applyAlignment="1">
      <alignment horizontal="center" vertical="center" wrapText="1" shrinkToFit="1"/>
    </xf>
    <xf numFmtId="0" fontId="7" fillId="0" borderId="9" xfId="0" applyFont="1" applyBorder="1" applyAlignment="1">
      <alignment horizontal="center" vertical="center" shrinkToFit="1"/>
    </xf>
    <xf numFmtId="0" fontId="7" fillId="0" borderId="8" xfId="0" applyFont="1" applyBorder="1" applyAlignment="1">
      <alignment horizontal="center" vertical="center" shrinkToFit="1"/>
    </xf>
    <xf numFmtId="0" fontId="11" fillId="0" borderId="2" xfId="0" applyFont="1" applyBorder="1" applyAlignment="1">
      <alignment horizontal="center" vertical="center" shrinkToFit="1"/>
    </xf>
    <xf numFmtId="0" fontId="19" fillId="3" borderId="9" xfId="0" applyFont="1" applyFill="1" applyBorder="1" applyAlignment="1">
      <alignment horizontal="center" vertical="center" wrapText="1" shrinkToFit="1"/>
    </xf>
    <xf numFmtId="0" fontId="19" fillId="3" borderId="2" xfId="0" applyFont="1" applyFill="1" applyBorder="1" applyAlignment="1">
      <alignment horizontal="center" vertical="center" shrinkToFit="1"/>
    </xf>
    <xf numFmtId="3" fontId="14" fillId="5" borderId="9" xfId="0" applyNumberFormat="1" applyFont="1" applyFill="1" applyBorder="1" applyAlignment="1">
      <alignment horizontal="right" vertical="center" shrinkToFit="1"/>
    </xf>
    <xf numFmtId="3" fontId="14" fillId="5" borderId="43" xfId="0" applyNumberFormat="1" applyFont="1" applyFill="1" applyBorder="1" applyAlignment="1">
      <alignment horizontal="right" vertical="center" shrinkToFit="1"/>
    </xf>
    <xf numFmtId="3" fontId="14" fillId="5" borderId="9" xfId="1" applyNumberFormat="1" applyFont="1" applyFill="1" applyBorder="1" applyAlignment="1" applyProtection="1">
      <alignment horizontal="right" vertical="center" shrinkToFit="1"/>
    </xf>
    <xf numFmtId="0" fontId="14" fillId="2" borderId="14" xfId="0" applyFont="1" applyFill="1" applyBorder="1" applyAlignment="1">
      <alignment horizontal="center" vertical="center" wrapText="1" shrinkToFit="1"/>
    </xf>
    <xf numFmtId="0" fontId="14" fillId="0" borderId="14" xfId="0" applyFont="1" applyBorder="1" applyAlignment="1">
      <alignment horizontal="center" vertical="center" shrinkToFit="1"/>
    </xf>
    <xf numFmtId="0" fontId="19" fillId="2" borderId="14" xfId="0" applyFont="1" applyFill="1" applyBorder="1" applyAlignment="1">
      <alignment horizontal="center" vertical="center" wrapText="1" shrinkToFit="1"/>
    </xf>
    <xf numFmtId="0" fontId="19" fillId="0" borderId="14" xfId="0" applyFont="1" applyBorder="1" applyAlignment="1">
      <alignment horizontal="center" vertical="center" shrinkToFit="1"/>
    </xf>
    <xf numFmtId="0" fontId="14" fillId="0" borderId="0" xfId="0" applyFont="1" applyAlignment="1">
      <alignment horizontal="justify" vertical="center" shrinkToFit="1"/>
    </xf>
    <xf numFmtId="0" fontId="14" fillId="0" borderId="0" xfId="0" applyFont="1" applyAlignment="1">
      <alignment vertical="center" shrinkToFi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3" fontId="9" fillId="0" borderId="0" xfId="0" applyNumberFormat="1" applyFont="1" applyAlignment="1">
      <alignment horizontal="center" vertical="center"/>
    </xf>
    <xf numFmtId="0" fontId="9" fillId="0" borderId="0" xfId="0" applyFont="1" applyAlignment="1">
      <alignment horizontal="center" vertical="center"/>
    </xf>
    <xf numFmtId="3" fontId="8" fillId="5" borderId="33" xfId="0" applyNumberFormat="1" applyFont="1" applyFill="1" applyBorder="1" applyAlignment="1">
      <alignment horizontal="right" vertical="center" shrinkToFit="1"/>
    </xf>
    <xf numFmtId="3" fontId="8" fillId="0" borderId="33" xfId="0" applyNumberFormat="1" applyFont="1" applyBorder="1" applyAlignment="1">
      <alignment horizontal="right" vertical="center" shrinkToFit="1"/>
    </xf>
    <xf numFmtId="3" fontId="8" fillId="0" borderId="33" xfId="0" applyNumberFormat="1" applyFont="1" applyBorder="1" applyAlignment="1" applyProtection="1">
      <alignment horizontal="right" vertical="center" shrinkToFit="1"/>
      <protection locked="0"/>
    </xf>
    <xf numFmtId="0" fontId="12" fillId="0" borderId="0" xfId="0" applyFont="1" applyAlignment="1">
      <alignment horizontal="left" vertical="center" shrinkToFit="1"/>
    </xf>
    <xf numFmtId="3" fontId="8" fillId="5" borderId="32" xfId="0" applyNumberFormat="1" applyFont="1" applyFill="1" applyBorder="1" applyAlignment="1">
      <alignment horizontal="right" vertical="center" shrinkToFit="1"/>
    </xf>
    <xf numFmtId="0" fontId="8" fillId="0" borderId="33" xfId="0" applyFont="1" applyBorder="1" applyAlignment="1" applyProtection="1">
      <alignment horizontal="center" vertical="center" wrapText="1"/>
      <protection locked="0"/>
    </xf>
    <xf numFmtId="0" fontId="8" fillId="0" borderId="0" xfId="0" applyFont="1" applyAlignment="1">
      <alignment horizontal="justify" vertical="center"/>
    </xf>
    <xf numFmtId="0" fontId="8" fillId="0" borderId="0" xfId="0" applyFont="1" applyAlignment="1">
      <alignment vertical="center"/>
    </xf>
    <xf numFmtId="3" fontId="8" fillId="0" borderId="34" xfId="0" applyNumberFormat="1" applyFont="1" applyBorder="1" applyAlignment="1" applyProtection="1">
      <alignment horizontal="right" vertical="center" shrinkToFit="1"/>
      <protection locked="0"/>
    </xf>
    <xf numFmtId="3" fontId="8" fillId="5" borderId="34" xfId="0" applyNumberFormat="1" applyFont="1" applyFill="1" applyBorder="1" applyAlignment="1">
      <alignment horizontal="right" vertical="center" shrinkToFit="1"/>
    </xf>
    <xf numFmtId="0" fontId="13" fillId="0" borderId="0" xfId="0" applyFont="1" applyAlignment="1">
      <alignment vertical="center"/>
    </xf>
    <xf numFmtId="0" fontId="8" fillId="0" borderId="11" xfId="0" applyFont="1" applyBorder="1" applyAlignment="1">
      <alignment horizontal="justify" vertical="center"/>
    </xf>
    <xf numFmtId="0" fontId="8" fillId="0" borderId="11" xfId="0" applyFont="1" applyBorder="1" applyAlignment="1">
      <alignment vertical="center"/>
    </xf>
    <xf numFmtId="0" fontId="13" fillId="0" borderId="11" xfId="0" applyFont="1" applyBorder="1" applyAlignment="1">
      <alignment vertical="center"/>
    </xf>
    <xf numFmtId="0" fontId="8" fillId="0" borderId="0" xfId="0" applyFont="1" applyAlignment="1">
      <alignment horizontal="justify" vertical="center" wrapText="1"/>
    </xf>
    <xf numFmtId="0" fontId="8" fillId="0" borderId="34" xfId="0" applyFont="1" applyBorder="1" applyAlignment="1" applyProtection="1">
      <alignment horizontal="center" vertical="center" wrapText="1"/>
      <protection locked="0"/>
    </xf>
    <xf numFmtId="0" fontId="8" fillId="4" borderId="41"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3" fontId="8" fillId="0" borderId="34" xfId="0" applyNumberFormat="1" applyFont="1" applyBorder="1" applyAlignment="1">
      <alignment horizontal="right" vertical="center" shrinkToFit="1"/>
    </xf>
    <xf numFmtId="0" fontId="16" fillId="3" borderId="10" xfId="0" applyFont="1" applyFill="1" applyBorder="1" applyAlignment="1">
      <alignment horizontal="center" vertical="center" shrinkToFit="1"/>
    </xf>
    <xf numFmtId="0" fontId="16" fillId="3" borderId="13" xfId="0" applyFont="1" applyFill="1" applyBorder="1" applyAlignment="1">
      <alignment horizontal="center" vertical="center" shrinkToFit="1"/>
    </xf>
    <xf numFmtId="12" fontId="7" fillId="0" borderId="1" xfId="0" applyNumberFormat="1" applyFont="1" applyBorder="1" applyAlignment="1" applyProtection="1">
      <alignment horizontal="center" vertical="center" shrinkToFit="1"/>
      <protection locked="0"/>
    </xf>
    <xf numFmtId="12" fontId="7" fillId="0" borderId="3" xfId="0" applyNumberFormat="1" applyFont="1" applyBorder="1" applyAlignment="1" applyProtection="1">
      <alignment horizontal="center" vertical="center" shrinkToFit="1"/>
      <protection locked="0"/>
    </xf>
    <xf numFmtId="0" fontId="8" fillId="2"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4" fillId="3" borderId="6" xfId="0" applyFont="1" applyFill="1" applyBorder="1" applyAlignment="1">
      <alignment horizontal="center" vertical="center"/>
    </xf>
    <xf numFmtId="3" fontId="8" fillId="0" borderId="32" xfId="0" applyNumberFormat="1" applyFont="1" applyBorder="1" applyAlignment="1">
      <alignment horizontal="right" vertical="center" shrinkToFit="1"/>
    </xf>
    <xf numFmtId="0" fontId="8" fillId="2" borderId="23" xfId="0" applyFont="1" applyFill="1" applyBorder="1" applyAlignment="1">
      <alignment horizontal="center" vertical="center" wrapText="1"/>
    </xf>
    <xf numFmtId="3" fontId="8" fillId="0" borderId="32" xfId="0" applyNumberFormat="1" applyFont="1" applyBorder="1" applyAlignment="1" applyProtection="1">
      <alignment horizontal="right" vertical="center" shrinkToFit="1"/>
      <protection locked="0"/>
    </xf>
    <xf numFmtId="0" fontId="8" fillId="0" borderId="32" xfId="0" applyFont="1" applyBorder="1" applyAlignment="1" applyProtection="1">
      <alignment horizontal="center" vertical="center" wrapText="1"/>
      <protection locked="0"/>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7"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4" borderId="41"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35"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2"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0" borderId="5" xfId="0" applyFont="1" applyBorder="1" applyAlignment="1">
      <alignment horizontal="left" vertical="center"/>
    </xf>
    <xf numFmtId="0" fontId="8" fillId="0" borderId="5" xfId="0" applyFont="1" applyBorder="1" applyAlignment="1">
      <alignment vertical="center"/>
    </xf>
    <xf numFmtId="0" fontId="8" fillId="2" borderId="4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3" xfId="0" applyFont="1" applyFill="1" applyBorder="1" applyAlignment="1">
      <alignment horizontal="center" vertical="center" wrapText="1"/>
    </xf>
    <xf numFmtId="3" fontId="8" fillId="0" borderId="6" xfId="0" applyNumberFormat="1" applyFont="1" applyBorder="1" applyAlignment="1">
      <alignment horizontal="center" vertical="center" shrinkToFit="1"/>
    </xf>
    <xf numFmtId="3" fontId="8" fillId="0" borderId="48" xfId="0" applyNumberFormat="1" applyFont="1" applyBorder="1" applyAlignment="1">
      <alignment horizontal="center" vertical="center" shrinkToFit="1"/>
    </xf>
    <xf numFmtId="3" fontId="8" fillId="0" borderId="1" xfId="0" applyNumberFormat="1" applyFont="1" applyBorder="1" applyAlignment="1">
      <alignment horizontal="center" vertical="center" shrinkToFit="1"/>
    </xf>
  </cellXfs>
  <cellStyles count="4">
    <cellStyle name="桁区切り" xfId="1" builtinId="6"/>
    <cellStyle name="標準" xfId="0" builtinId="0"/>
    <cellStyle name="標準 2" xfId="2" xr:uid="{00000000-0005-0000-0000-000002000000}"/>
    <cellStyle name="標準 2 2" xfId="3" xr:uid="{00000000-0005-0000-0000-000003000000}"/>
  </cellStyles>
  <dxfs count="10">
    <dxf>
      <fill>
        <patternFill>
          <bgColor theme="5" tint="0.79998168889431442"/>
        </patternFill>
      </fill>
    </dxf>
    <dxf>
      <fill>
        <patternFill>
          <bgColor rgb="FFFFC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C000"/>
        </patternFill>
      </fill>
    </dxf>
    <dxf>
      <fill>
        <patternFill>
          <bgColor theme="5" tint="0.79998168889431442"/>
        </patternFill>
      </fill>
    </dxf>
    <dxf>
      <fill>
        <patternFill>
          <bgColor rgb="FFFFC000"/>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CC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xdr:colOff>
      <xdr:row>29</xdr:row>
      <xdr:rowOff>95250</xdr:rowOff>
    </xdr:from>
    <xdr:to>
      <xdr:col>8</xdr:col>
      <xdr:colOff>1</xdr:colOff>
      <xdr:row>62</xdr:row>
      <xdr:rowOff>4434</xdr:rowOff>
    </xdr:to>
    <xdr:pic>
      <xdr:nvPicPr>
        <xdr:cNvPr id="2" name="図 1">
          <a:extLst>
            <a:ext uri="{FF2B5EF4-FFF2-40B4-BE49-F238E27FC236}">
              <a16:creationId xmlns:a16="http://schemas.microsoft.com/office/drawing/2014/main" id="{1765C5CE-8257-4CA8-8389-F6691D538B53}"/>
            </a:ext>
          </a:extLst>
        </xdr:cNvPr>
        <xdr:cNvPicPr>
          <a:picLocks noChangeAspect="1"/>
        </xdr:cNvPicPr>
      </xdr:nvPicPr>
      <xdr:blipFill>
        <a:blip xmlns:r="http://schemas.openxmlformats.org/officeDocument/2006/relationships" r:embed="rId1"/>
        <a:stretch>
          <a:fillRect/>
        </a:stretch>
      </xdr:blipFill>
      <xdr:spPr>
        <a:xfrm>
          <a:off x="5610226" y="6762750"/>
          <a:ext cx="5162550" cy="5601407"/>
        </a:xfrm>
        <a:prstGeom prst="rect">
          <a:avLst/>
        </a:prstGeom>
      </xdr:spPr>
    </xdr:pic>
    <xdr:clientData/>
  </xdr:twoCellAnchor>
  <xdr:twoCellAnchor editAs="oneCell">
    <xdr:from>
      <xdr:col>5</xdr:col>
      <xdr:colOff>1</xdr:colOff>
      <xdr:row>25</xdr:row>
      <xdr:rowOff>0</xdr:rowOff>
    </xdr:from>
    <xdr:to>
      <xdr:col>8</xdr:col>
      <xdr:colOff>1</xdr:colOff>
      <xdr:row>30</xdr:row>
      <xdr:rowOff>1006</xdr:rowOff>
    </xdr:to>
    <xdr:pic>
      <xdr:nvPicPr>
        <xdr:cNvPr id="3" name="図 2">
          <a:extLst>
            <a:ext uri="{FF2B5EF4-FFF2-40B4-BE49-F238E27FC236}">
              <a16:creationId xmlns:a16="http://schemas.microsoft.com/office/drawing/2014/main" id="{B2AA79C0-BF94-45A7-9FAC-C2AA83A7CBE3}"/>
            </a:ext>
          </a:extLst>
        </xdr:cNvPr>
        <xdr:cNvPicPr>
          <a:picLocks noChangeAspect="1"/>
        </xdr:cNvPicPr>
      </xdr:nvPicPr>
      <xdr:blipFill>
        <a:blip xmlns:r="http://schemas.openxmlformats.org/officeDocument/2006/relationships" r:embed="rId2"/>
        <a:stretch>
          <a:fillRect/>
        </a:stretch>
      </xdr:blipFill>
      <xdr:spPr>
        <a:xfrm>
          <a:off x="5610226" y="5715000"/>
          <a:ext cx="5162550" cy="85245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3:B6" totalsRowShown="0">
  <autoFilter ref="B3:B6" xr:uid="{00000000-0009-0000-0100-000001000000}"/>
  <tableColumns count="1">
    <tableColumn id="1" xr3:uid="{00000000-0010-0000-0000-000001000000}" name="事業者区分"/>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5" totalsRowShown="0">
  <autoFilter ref="D3:D5" xr:uid="{00000000-0009-0000-0100-000002000000}"/>
  <tableColumns count="1">
    <tableColumn id="1" xr3:uid="{00000000-0010-0000-0100-000001000000}" name="選択肢"/>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F3:F24" totalsRowShown="0">
  <autoFilter ref="F3:F24" xr:uid="{00000000-0009-0000-0100-000003000000}"/>
  <tableColumns count="1">
    <tableColumn id="1" xr3:uid="{00000000-0010-0000-0200-000001000000}" name="業種"/>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H3:H15" totalsRowShown="0" headerRowCellStyle="標準 2" dataCellStyle="標準 2">
  <autoFilter ref="H3:H15" xr:uid="{00000000-0009-0000-0100-000004000000}"/>
  <tableColumns count="1">
    <tableColumn id="1" xr3:uid="{00000000-0010-0000-0300-000001000000}" name="用途地域" dataCellStyle="標準 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D7:D9" totalsRowShown="0" headerRowCellStyle="標準 2" dataCellStyle="標準 2">
  <autoFilter ref="D7:D9" xr:uid="{00000000-0009-0000-0100-000005000000}"/>
  <tableColumns count="1">
    <tableColumn id="1" xr3:uid="{00000000-0010-0000-0400-000001000000}" name="該当" dataCellStyle="標準 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8"/>
  <sheetViews>
    <sheetView tabSelected="1" view="pageBreakPreview" topLeftCell="A10" zoomScale="75" zoomScaleNormal="100" zoomScaleSheetLayoutView="75" workbookViewId="0">
      <selection activeCell="P26" sqref="P26"/>
    </sheetView>
  </sheetViews>
  <sheetFormatPr defaultColWidth="9" defaultRowHeight="17.25"/>
  <cols>
    <col min="1" max="1" width="15" style="2" customWidth="1"/>
    <col min="2" max="2" width="16.25" style="2" customWidth="1"/>
    <col min="3" max="3" width="10.375" style="2" customWidth="1"/>
    <col min="4" max="4" width="19.5" style="2" customWidth="1"/>
    <col min="5" max="5" width="7.5" style="2" customWidth="1"/>
    <col min="6" max="6" width="15" style="2" customWidth="1"/>
    <col min="7" max="8" width="7.5" style="2" customWidth="1"/>
    <col min="9" max="9" width="22.875" style="2" customWidth="1"/>
    <col min="10" max="10" width="7.5" style="2" customWidth="1"/>
    <col min="11" max="13" width="15.125" style="2" customWidth="1"/>
    <col min="14" max="15" width="10" style="2" customWidth="1"/>
    <col min="16" max="16384" width="9" style="2"/>
  </cols>
  <sheetData>
    <row r="1" spans="1:10" ht="30" customHeight="1">
      <c r="A1" s="104" t="s">
        <v>141</v>
      </c>
      <c r="B1" s="105"/>
      <c r="C1" s="105"/>
      <c r="D1" s="105"/>
      <c r="E1" s="105"/>
      <c r="F1" s="105"/>
      <c r="G1" s="105"/>
      <c r="H1" s="105"/>
      <c r="I1" s="105"/>
      <c r="J1" s="105"/>
    </row>
    <row r="2" spans="1:10" ht="30" customHeight="1">
      <c r="A2" s="106"/>
      <c r="B2" s="107"/>
      <c r="C2" s="107"/>
      <c r="D2" s="107"/>
      <c r="E2" s="107"/>
      <c r="F2" s="107"/>
      <c r="G2" s="107"/>
      <c r="H2" s="107"/>
      <c r="I2" s="107"/>
      <c r="J2" s="107"/>
    </row>
    <row r="3" spans="1:10" ht="18.75" customHeight="1" thickBot="1">
      <c r="A3" s="108" t="s">
        <v>0</v>
      </c>
      <c r="B3" s="109"/>
      <c r="C3" s="109"/>
      <c r="D3" s="109"/>
      <c r="E3" s="109"/>
      <c r="F3" s="109"/>
      <c r="G3" s="109"/>
      <c r="H3" s="109"/>
      <c r="I3" s="109"/>
      <c r="J3" s="109"/>
    </row>
    <row r="4" spans="1:10" ht="30" customHeight="1" thickBot="1">
      <c r="A4" s="3" t="s">
        <v>1</v>
      </c>
      <c r="B4" s="85"/>
      <c r="C4" s="85"/>
      <c r="D4" s="85"/>
      <c r="E4" s="85"/>
      <c r="F4" s="85"/>
      <c r="G4" s="85"/>
      <c r="H4" s="93" t="s">
        <v>2</v>
      </c>
      <c r="I4" s="94"/>
      <c r="J4" s="94"/>
    </row>
    <row r="5" spans="1:10" ht="30" customHeight="1" thickBot="1">
      <c r="A5" s="4" t="s">
        <v>3</v>
      </c>
      <c r="B5" s="86"/>
      <c r="C5" s="86"/>
      <c r="D5" s="86"/>
      <c r="E5" s="86"/>
      <c r="F5" s="86"/>
      <c r="G5" s="86"/>
      <c r="H5" s="87"/>
      <c r="I5" s="88"/>
      <c r="J5" s="88"/>
    </row>
    <row r="6" spans="1:10" ht="30" customHeight="1" thickBot="1">
      <c r="A6" s="5" t="s">
        <v>4</v>
      </c>
      <c r="B6" s="96" t="s">
        <v>5</v>
      </c>
      <c r="C6" s="89"/>
      <c r="D6" s="95" t="s">
        <v>6</v>
      </c>
      <c r="E6" s="96"/>
      <c r="F6" s="96"/>
      <c r="G6" s="96"/>
      <c r="H6" s="96"/>
      <c r="I6" s="96"/>
      <c r="J6" s="96"/>
    </row>
    <row r="7" spans="1:10" ht="30" customHeight="1" thickBot="1">
      <c r="A7" s="6" t="s">
        <v>7</v>
      </c>
      <c r="B7" s="96"/>
      <c r="C7" s="96"/>
      <c r="D7" s="96"/>
      <c r="E7" s="96"/>
      <c r="F7" s="96"/>
      <c r="G7" s="96"/>
      <c r="H7" s="96"/>
      <c r="I7" s="96"/>
      <c r="J7" s="96"/>
    </row>
    <row r="8" spans="1:10" ht="30" customHeight="1" thickBot="1">
      <c r="A8" s="5" t="s">
        <v>8</v>
      </c>
      <c r="B8" s="85"/>
      <c r="C8" s="85"/>
      <c r="D8" s="85"/>
      <c r="E8" s="85"/>
      <c r="F8" s="91" t="s">
        <v>9</v>
      </c>
      <c r="G8" s="92"/>
      <c r="H8" s="89"/>
      <c r="I8" s="90"/>
      <c r="J8" s="90"/>
    </row>
    <row r="9" spans="1:10" ht="30" customHeight="1" thickBot="1">
      <c r="A9" s="110" t="s">
        <v>10</v>
      </c>
      <c r="B9" s="111"/>
      <c r="C9" s="115"/>
      <c r="D9" s="116"/>
      <c r="E9" s="7" t="s">
        <v>11</v>
      </c>
      <c r="F9" s="114" t="s">
        <v>12</v>
      </c>
      <c r="G9" s="92"/>
      <c r="H9" s="112"/>
      <c r="I9" s="113"/>
      <c r="J9" s="113"/>
    </row>
    <row r="10" spans="1:10" ht="30" customHeight="1" thickBot="1">
      <c r="A10" s="5" t="s">
        <v>13</v>
      </c>
      <c r="B10" s="97"/>
      <c r="C10" s="98"/>
      <c r="D10" s="117"/>
      <c r="E10" s="97" t="s">
        <v>14</v>
      </c>
      <c r="F10" s="98"/>
      <c r="G10" s="98"/>
      <c r="H10" s="98"/>
      <c r="I10" s="98"/>
      <c r="J10" s="98"/>
    </row>
    <row r="11" spans="1:10" ht="30" customHeight="1">
      <c r="A11" s="70" t="s">
        <v>15</v>
      </c>
      <c r="B11" s="8" t="s">
        <v>16</v>
      </c>
      <c r="C11" s="99" t="s">
        <v>17</v>
      </c>
      <c r="D11" s="100"/>
      <c r="E11" s="9" t="s">
        <v>6</v>
      </c>
      <c r="F11" s="101"/>
      <c r="G11" s="101"/>
      <c r="H11" s="101"/>
      <c r="I11" s="101"/>
      <c r="J11" s="101"/>
    </row>
    <row r="12" spans="1:10" ht="30" customHeight="1">
      <c r="A12" s="71"/>
      <c r="B12" s="10" t="s">
        <v>18</v>
      </c>
      <c r="C12" s="79"/>
      <c r="D12" s="79"/>
      <c r="E12" s="79"/>
      <c r="F12" s="79"/>
      <c r="G12" s="79"/>
      <c r="H12" s="79"/>
      <c r="I12" s="79"/>
      <c r="J12" s="79"/>
    </row>
    <row r="13" spans="1:10" ht="30" customHeight="1">
      <c r="A13" s="71"/>
      <c r="B13" s="10" t="s">
        <v>19</v>
      </c>
      <c r="C13" s="79"/>
      <c r="D13" s="79"/>
      <c r="E13" s="79"/>
      <c r="F13" s="77" t="s">
        <v>20</v>
      </c>
      <c r="G13" s="78"/>
      <c r="H13" s="73"/>
      <c r="I13" s="74"/>
      <c r="J13" s="74"/>
    </row>
    <row r="14" spans="1:10" ht="30" customHeight="1">
      <c r="A14" s="71"/>
      <c r="B14" s="10" t="s">
        <v>21</v>
      </c>
      <c r="C14" s="79"/>
      <c r="D14" s="79"/>
      <c r="E14" s="79"/>
      <c r="F14" s="77" t="s">
        <v>22</v>
      </c>
      <c r="G14" s="78"/>
      <c r="H14" s="73"/>
      <c r="I14" s="74"/>
      <c r="J14" s="74"/>
    </row>
    <row r="15" spans="1:10" ht="30" customHeight="1" thickBot="1">
      <c r="A15" s="72"/>
      <c r="B15" s="11" t="s">
        <v>23</v>
      </c>
      <c r="C15" s="68"/>
      <c r="D15" s="69"/>
      <c r="E15" s="69"/>
      <c r="F15" s="69"/>
      <c r="G15" s="69"/>
      <c r="H15" s="69"/>
      <c r="I15" s="69"/>
      <c r="J15" s="69"/>
    </row>
    <row r="16" spans="1:10" ht="30" customHeight="1">
      <c r="A16" s="70" t="s">
        <v>24</v>
      </c>
      <c r="B16" s="8" t="s">
        <v>16</v>
      </c>
      <c r="C16" s="99" t="s">
        <v>17</v>
      </c>
      <c r="D16" s="100"/>
      <c r="E16" s="9" t="s">
        <v>6</v>
      </c>
      <c r="F16" s="101"/>
      <c r="G16" s="101"/>
      <c r="H16" s="101"/>
      <c r="I16" s="101"/>
      <c r="J16" s="101"/>
    </row>
    <row r="17" spans="1:10" ht="30" customHeight="1">
      <c r="A17" s="71"/>
      <c r="B17" s="10" t="s">
        <v>18</v>
      </c>
      <c r="C17" s="79"/>
      <c r="D17" s="79"/>
      <c r="E17" s="79"/>
      <c r="F17" s="79"/>
      <c r="G17" s="79"/>
      <c r="H17" s="79"/>
      <c r="I17" s="79"/>
      <c r="J17" s="79"/>
    </row>
    <row r="18" spans="1:10" ht="30" customHeight="1">
      <c r="A18" s="71"/>
      <c r="B18" s="10" t="s">
        <v>19</v>
      </c>
      <c r="C18" s="79"/>
      <c r="D18" s="79"/>
      <c r="E18" s="79"/>
      <c r="F18" s="77" t="s">
        <v>20</v>
      </c>
      <c r="G18" s="78"/>
      <c r="H18" s="73"/>
      <c r="I18" s="74"/>
      <c r="J18" s="74"/>
    </row>
    <row r="19" spans="1:10" ht="30" customHeight="1">
      <c r="A19" s="71"/>
      <c r="B19" s="10" t="s">
        <v>21</v>
      </c>
      <c r="C19" s="79"/>
      <c r="D19" s="79"/>
      <c r="E19" s="79"/>
      <c r="F19" s="77" t="s">
        <v>22</v>
      </c>
      <c r="G19" s="78"/>
      <c r="H19" s="73"/>
      <c r="I19" s="74"/>
      <c r="J19" s="74"/>
    </row>
    <row r="20" spans="1:10" ht="30" customHeight="1" thickBot="1">
      <c r="A20" s="72"/>
      <c r="B20" s="11" t="s">
        <v>23</v>
      </c>
      <c r="C20" s="68"/>
      <c r="D20" s="69"/>
      <c r="E20" s="69"/>
      <c r="F20" s="69"/>
      <c r="G20" s="69"/>
      <c r="H20" s="69"/>
      <c r="I20" s="69"/>
      <c r="J20" s="69"/>
    </row>
    <row r="21" spans="1:10" ht="2.25" customHeight="1">
      <c r="A21" s="84"/>
      <c r="B21" s="84"/>
      <c r="C21" s="84"/>
      <c r="D21" s="84"/>
      <c r="E21" s="84"/>
      <c r="F21" s="84"/>
      <c r="G21" s="84"/>
      <c r="H21" s="84"/>
      <c r="I21" s="84"/>
      <c r="J21" s="84"/>
    </row>
    <row r="22" spans="1:10" ht="30" customHeight="1">
      <c r="A22" s="80" t="s">
        <v>145</v>
      </c>
      <c r="B22" s="81"/>
      <c r="C22" s="81"/>
      <c r="D22" s="81"/>
      <c r="E22" s="81"/>
      <c r="F22" s="81"/>
      <c r="G22" s="81"/>
      <c r="H22" s="81"/>
      <c r="I22" s="81"/>
      <c r="J22" s="81"/>
    </row>
    <row r="23" spans="1:10" ht="18.75" customHeight="1">
      <c r="A23" s="12"/>
      <c r="B23" s="12"/>
    </row>
    <row r="24" spans="1:10" ht="18.75" customHeight="1" thickBot="1">
      <c r="A24" s="82" t="s">
        <v>135</v>
      </c>
      <c r="B24" s="83"/>
      <c r="C24" s="83"/>
      <c r="D24" s="83"/>
      <c r="E24" s="83"/>
      <c r="F24" s="83"/>
      <c r="G24" s="83"/>
      <c r="H24" s="83"/>
      <c r="I24" s="75"/>
      <c r="J24" s="76"/>
    </row>
    <row r="25" spans="1:10" ht="44.25" customHeight="1" thickBot="1">
      <c r="A25" s="58" t="s">
        <v>27</v>
      </c>
      <c r="B25" s="123" t="s">
        <v>28</v>
      </c>
      <c r="C25" s="124"/>
      <c r="D25" s="125" t="s">
        <v>29</v>
      </c>
      <c r="E25" s="126"/>
      <c r="F25" s="125" t="s">
        <v>30</v>
      </c>
      <c r="G25" s="126"/>
      <c r="H25" s="126"/>
      <c r="I25" s="118" t="s">
        <v>31</v>
      </c>
      <c r="J25" s="119"/>
    </row>
    <row r="26" spans="1:10" ht="44.25" customHeight="1" thickBot="1">
      <c r="A26" s="58" t="s">
        <v>32</v>
      </c>
      <c r="B26" s="57" t="str">
        <f>IF('経費明細書　１施設の事業費'!E37&lt;&gt;"",'経費明細書　１施設の事業費'!E37,IF('経費明細書　３施設・設備の内訳なし'!F32&lt;&gt;"",'経費明細書　３施設・設備の内訳なし'!F32,""))</f>
        <v/>
      </c>
      <c r="C26" s="56" t="s">
        <v>33</v>
      </c>
      <c r="D26" s="57" t="str">
        <f>IF('経費明細書　１施設の事業費'!F37&lt;&gt;"",'経費明細書　１施設の事業費'!F37,IF('経費明細書　３施設・設備の内訳なし'!G32&lt;&gt;"",'経費明細書　３施設・設備の内訳なし'!G32,""))</f>
        <v/>
      </c>
      <c r="E26" s="56" t="s">
        <v>33</v>
      </c>
      <c r="F26" s="120" t="str">
        <f>IF('経費明細書　１施設の事業費'!G37&lt;&gt;"",'経費明細書　１施設の事業費'!G37,IF('経費明細書　３施設・設備の内訳なし'!H32&lt;&gt;"",'経費明細書　３施設・設備の内訳なし'!H32,""))</f>
        <v/>
      </c>
      <c r="G26" s="121"/>
      <c r="H26" s="56" t="s">
        <v>33</v>
      </c>
      <c r="I26" s="55" t="str">
        <f>IF('経費明細書　１施設の事業費'!H37&lt;&gt;"",'経費明細書　１施設の事業費'!H37,IF('経費明細書　３施設・設備の内訳なし'!I32&lt;&gt;"",'経費明細書　３施設・設備の内訳なし'!I32,""))</f>
        <v/>
      </c>
      <c r="J26" s="54" t="s">
        <v>34</v>
      </c>
    </row>
    <row r="27" spans="1:10" ht="44.25" customHeight="1" thickBot="1">
      <c r="A27" s="58" t="s">
        <v>35</v>
      </c>
      <c r="B27" s="57" t="str">
        <f>IF('経費明細書　２設備の事業費'!E36&lt;&gt;"",'経費明細書　２設備の事業費'!E36,IF('経費明細書　３施設・設備の内訳なし'!F33&lt;&gt;"",'経費明細書　３施設・設備の内訳なし'!F33,""))</f>
        <v/>
      </c>
      <c r="C27" s="56" t="s">
        <v>33</v>
      </c>
      <c r="D27" s="57" t="str">
        <f>IF('経費明細書　２設備の事業費'!F36&lt;&gt;"",'経費明細書　２設備の事業費'!F36,IF('経費明細書　３施設・設備の内訳なし'!G33&lt;&gt;"",'経費明細書　３施設・設備の内訳なし'!G33,""))</f>
        <v/>
      </c>
      <c r="E27" s="56" t="s">
        <v>33</v>
      </c>
      <c r="F27" s="120" t="str">
        <f>IF('経費明細書　２設備の事業費'!G36&lt;&gt;"",'経費明細書　２設備の事業費'!G36,IF('経費明細書　３施設・設備の内訳なし'!H33&lt;&gt;"",'経費明細書　３施設・設備の内訳なし'!H33,""))</f>
        <v/>
      </c>
      <c r="G27" s="121" t="str">
        <f>IF('経費明細書　２設備の事業費'!I37&lt;&gt;"",'経費明細書　２設備の事業費'!I37,IF('経費明細書　３施設・設備の内訳なし'!J34&lt;&gt;"",'経費明細書　３施設・設備の内訳なし'!J34,""))</f>
        <v/>
      </c>
      <c r="H27" s="56" t="s">
        <v>33</v>
      </c>
      <c r="I27" s="55" t="str">
        <f>IF('経費明細書　２設備の事業費'!H36&lt;&gt;"",'経費明細書　２設備の事業費'!H36,IF('経費明細書　３施設・設備の内訳なし'!I33&lt;&gt;"",'経費明細書　３施設・設備の内訳なし'!I33,""))</f>
        <v/>
      </c>
      <c r="J27" s="54" t="s">
        <v>34</v>
      </c>
    </row>
    <row r="28" spans="1:10" s="15" customFormat="1" ht="44.25" customHeight="1" thickBot="1">
      <c r="A28" s="53" t="s">
        <v>36</v>
      </c>
      <c r="B28" s="51" t="str">
        <f>IF(AND('経費明細書　１施設の事業費'!E38&lt;&gt;"",'経費明細書　２設備の事業費'!E37&lt;&gt;""),'経費明細書　１施設の事業費'!E38+'経費明細書　２設備の事業費'!E37,IF('経費明細書　１施設の事業費'!E38&lt;&gt;"",'経費明細書　１施設の事業費'!E38,IF('経費明細書　２設備の事業費'!E37&lt;&gt;"",'経費明細書　２設備の事業費'!E37,IF('経費明細書　３施設・設備の内訳なし'!F34&lt;&gt;"",'経費明細書　３施設・設備の内訳なし'!F34,""))))</f>
        <v/>
      </c>
      <c r="C28" s="50" t="s">
        <v>33</v>
      </c>
      <c r="D28" s="51" t="str">
        <f>IF(AND('経費明細書　１施設の事業費'!F38&lt;&gt;"",'経費明細書　２設備の事業費'!F37&lt;&gt;""),'経費明細書　１施設の事業費'!F38+'経費明細書　２設備の事業費'!F37,IF('経費明細書　１施設の事業費'!F38&lt;&gt;"",'経費明細書　１施設の事業費'!F38,IF('経費明細書　２設備の事業費'!F37&lt;&gt;"",'経費明細書　２設備の事業費'!F37,IF('経費明細書　３施設・設備の内訳なし'!G34&lt;&gt;"",'経費明細書　３施設・設備の内訳なし'!G34,""))))</f>
        <v/>
      </c>
      <c r="E28" s="50" t="s">
        <v>33</v>
      </c>
      <c r="F28" s="122" t="str">
        <f>IF(AND('経費明細書　１施設の事業費'!G38&lt;&gt;"",'経費明細書　２設備の事業費'!G37&lt;&gt;""),'経費明細書　１施設の事業費'!G38+'経費明細書　２設備の事業費'!G37,IF('経費明細書　１施設の事業費'!G38&lt;&gt;"",'経費明細書　１施設の事業費'!G38,IF('経費明細書　２設備の事業費'!G37&lt;&gt;"",'経費明細書　２設備の事業費'!G37,IF('経費明細書　３施設・設備の内訳なし'!H34&lt;&gt;"",'経費明細書　３施設・設備の内訳なし'!H34,""))))</f>
        <v/>
      </c>
      <c r="G28" s="121"/>
      <c r="H28" s="50" t="s">
        <v>33</v>
      </c>
      <c r="I28" s="49" t="str">
        <f>IF(AND('経費明細書　１施設の事業費'!H38&lt;&gt;"",'経費明細書　２設備の事業費'!H37&lt;&gt;""),'経費明細書　１施設の事業費'!H38+'経費明細書　２設備の事業費'!H37,IF('経費明細書　１施設の事業費'!H38&lt;&gt;"",'経費明細書　１施設の事業費'!H38,IF('経費明細書　２設備の事業費'!H37&lt;&gt;"",'経費明細書　２設備の事業費'!H37,IF('経費明細書　３施設・設備の内訳なし'!I34&lt;&gt;"",'経費明細書　３施設・設備の内訳なし'!I34,""))))</f>
        <v/>
      </c>
      <c r="J28" s="48" t="s">
        <v>34</v>
      </c>
    </row>
    <row r="29" spans="1:10" s="15" customFormat="1" ht="44.25" customHeight="1" thickBot="1">
      <c r="A29" s="52" t="s">
        <v>37</v>
      </c>
      <c r="B29" s="51" t="str">
        <f>IF(SUM(B26:B28)&lt;&gt;0,SUM(B26:B28),"")</f>
        <v/>
      </c>
      <c r="C29" s="50" t="s">
        <v>33</v>
      </c>
      <c r="D29" s="51" t="str">
        <f>IF(SUM(D26:D28)&lt;&gt;0,SUM(D26:D28),"")</f>
        <v/>
      </c>
      <c r="E29" s="50" t="s">
        <v>33</v>
      </c>
      <c r="F29" s="122" t="str">
        <f>IF(D29="","",SUM(F26:G28))</f>
        <v/>
      </c>
      <c r="G29" s="121"/>
      <c r="H29" s="50" t="s">
        <v>33</v>
      </c>
      <c r="I29" s="49" t="str">
        <f>IF(D29="","",SUM(I26:I28))</f>
        <v/>
      </c>
      <c r="J29" s="48" t="s">
        <v>34</v>
      </c>
    </row>
    <row r="30" spans="1:10" s="65" customFormat="1" ht="18.75" customHeight="1">
      <c r="A30" s="127" t="s">
        <v>38</v>
      </c>
      <c r="B30" s="128"/>
      <c r="C30" s="128"/>
      <c r="D30" s="128"/>
      <c r="E30" s="128"/>
      <c r="F30" s="128"/>
      <c r="G30" s="128"/>
      <c r="H30" s="128"/>
      <c r="I30" s="128"/>
      <c r="J30" s="128"/>
    </row>
    <row r="31" spans="1:10" s="65" customFormat="1" ht="27.6" customHeight="1">
      <c r="A31" s="80" t="s">
        <v>139</v>
      </c>
      <c r="B31" s="80"/>
      <c r="C31" s="80"/>
      <c r="D31" s="80"/>
      <c r="E31" s="80"/>
      <c r="F31" s="80"/>
      <c r="G31" s="80"/>
      <c r="H31" s="80"/>
      <c r="I31" s="80"/>
      <c r="J31" s="80"/>
    </row>
    <row r="32" spans="1:10" s="65" customFormat="1" ht="18.75" customHeight="1">
      <c r="A32" s="80" t="s">
        <v>39</v>
      </c>
      <c r="B32" s="80"/>
      <c r="C32" s="80"/>
      <c r="D32" s="80"/>
      <c r="E32" s="80"/>
      <c r="F32" s="80"/>
      <c r="G32" s="80"/>
      <c r="H32" s="80"/>
      <c r="I32" s="80"/>
      <c r="J32" s="80"/>
    </row>
    <row r="33" spans="1:10" s="65" customFormat="1" ht="18.75" customHeight="1">
      <c r="A33" s="80" t="s">
        <v>40</v>
      </c>
      <c r="B33" s="80"/>
      <c r="C33" s="80"/>
      <c r="D33" s="80"/>
      <c r="E33" s="80"/>
      <c r="F33" s="80"/>
      <c r="G33" s="80"/>
      <c r="H33" s="80"/>
      <c r="I33" s="80"/>
      <c r="J33" s="80"/>
    </row>
    <row r="34" spans="1:10" s="65" customFormat="1" ht="18.75" customHeight="1">
      <c r="A34" s="80" t="s">
        <v>41</v>
      </c>
      <c r="B34" s="80"/>
      <c r="C34" s="80"/>
      <c r="D34" s="80"/>
      <c r="E34" s="80"/>
      <c r="F34" s="80"/>
      <c r="G34" s="80"/>
      <c r="H34" s="80"/>
      <c r="I34" s="80"/>
      <c r="J34" s="80"/>
    </row>
    <row r="35" spans="1:10" ht="18.75" customHeight="1">
      <c r="A35" s="102"/>
      <c r="B35" s="103"/>
      <c r="C35" s="103"/>
      <c r="D35" s="103"/>
      <c r="E35" s="103"/>
      <c r="F35" s="103"/>
      <c r="G35" s="103"/>
      <c r="H35" s="103"/>
      <c r="I35" s="103"/>
      <c r="J35" s="103"/>
    </row>
    <row r="36" spans="1:10" ht="18.75" customHeight="1">
      <c r="A36" s="13"/>
    </row>
    <row r="37" spans="1:10" ht="18.75" customHeight="1"/>
    <row r="38" spans="1:10" ht="18.75" customHeight="1"/>
    <row r="39" spans="1:10" ht="18.75" customHeight="1"/>
    <row r="40" spans="1:10" ht="18.75" customHeight="1"/>
    <row r="41" spans="1:10" ht="18.75" customHeight="1"/>
    <row r="42" spans="1:10" ht="18.75" customHeight="1"/>
    <row r="43" spans="1:10" ht="18.75" customHeight="1"/>
    <row r="44" spans="1:10" ht="18.75" customHeight="1"/>
    <row r="45" spans="1:10" ht="18.75" customHeight="1"/>
    <row r="46" spans="1:10" ht="18.75" customHeight="1"/>
    <row r="47" spans="1:10" ht="18.75" customHeight="1"/>
    <row r="48" spans="1:10"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sheetData>
  <mergeCells count="59">
    <mergeCell ref="A34:J34"/>
    <mergeCell ref="I25:J25"/>
    <mergeCell ref="F26:G26"/>
    <mergeCell ref="F27:G27"/>
    <mergeCell ref="F28:G28"/>
    <mergeCell ref="F29:G29"/>
    <mergeCell ref="B25:C25"/>
    <mergeCell ref="D25:E25"/>
    <mergeCell ref="F25:H25"/>
    <mergeCell ref="A30:J30"/>
    <mergeCell ref="A31:J31"/>
    <mergeCell ref="A32:J32"/>
    <mergeCell ref="A33:J33"/>
    <mergeCell ref="A35:J35"/>
    <mergeCell ref="A1:J1"/>
    <mergeCell ref="A2:J2"/>
    <mergeCell ref="A3:J3"/>
    <mergeCell ref="C12:J12"/>
    <mergeCell ref="C13:E13"/>
    <mergeCell ref="C14:E14"/>
    <mergeCell ref="F13:G13"/>
    <mergeCell ref="F14:G14"/>
    <mergeCell ref="A9:B9"/>
    <mergeCell ref="H9:J9"/>
    <mergeCell ref="F9:G9"/>
    <mergeCell ref="C9:D9"/>
    <mergeCell ref="H14:J14"/>
    <mergeCell ref="H18:J18"/>
    <mergeCell ref="B10:D10"/>
    <mergeCell ref="E10:J10"/>
    <mergeCell ref="C17:J17"/>
    <mergeCell ref="C18:E18"/>
    <mergeCell ref="C11:D11"/>
    <mergeCell ref="F11:J11"/>
    <mergeCell ref="C16:D16"/>
    <mergeCell ref="F16:J16"/>
    <mergeCell ref="H13:J13"/>
    <mergeCell ref="C15:J15"/>
    <mergeCell ref="B4:G4"/>
    <mergeCell ref="B5:G5"/>
    <mergeCell ref="H5:J5"/>
    <mergeCell ref="H8:J8"/>
    <mergeCell ref="F8:G8"/>
    <mergeCell ref="H4:J4"/>
    <mergeCell ref="D6:J6"/>
    <mergeCell ref="B6:C6"/>
    <mergeCell ref="B7:J7"/>
    <mergeCell ref="B8:E8"/>
    <mergeCell ref="C20:J20"/>
    <mergeCell ref="A16:A20"/>
    <mergeCell ref="H19:J19"/>
    <mergeCell ref="A11:A15"/>
    <mergeCell ref="I24:J24"/>
    <mergeCell ref="F18:G18"/>
    <mergeCell ref="C19:E19"/>
    <mergeCell ref="F19:G19"/>
    <mergeCell ref="A22:J22"/>
    <mergeCell ref="A24:H24"/>
    <mergeCell ref="A21:J21"/>
  </mergeCells>
  <phoneticPr fontId="2"/>
  <dataValidations count="1">
    <dataValidation type="list" allowBlank="1" showInputMessage="1" showErrorMessage="1" sqref="B10:D10" xr:uid="{00000000-0002-0000-0000-000000000000}">
      <formula1>" ,個人事業主,小規模企業,中小企業,中堅企業,みなし中堅企業,その他"</formula1>
    </dataValidation>
  </dataValidations>
  <pageMargins left="0.9055118110236221" right="0.51181102362204722" top="0.55118110236220474" bottom="0.55118110236220474" header="0.31496062992125984" footer="0.31496062992125984"/>
  <pageSetup paperSize="9" scale="68" orientation="portrait" r:id="rId1"/>
  <headerFooter differentFirst="1"/>
  <extLst>
    <ext xmlns:x14="http://schemas.microsoft.com/office/spreadsheetml/2009/9/main" uri="{CCE6A557-97BC-4b89-ADB6-D9C93CAAB3DF}">
      <x14:dataValidations xmlns:xm="http://schemas.microsoft.com/office/excel/2006/main" count="1">
        <x14:dataValidation type="list" showInputMessage="1" showErrorMessage="1" xr:uid="{00000000-0002-0000-0000-000001000000}">
          <x14:formula1>
            <xm:f>リスト!$F$4:$F$24</xm:f>
          </x14:formula1>
          <xm:sqref>B8:E8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M39"/>
  <sheetViews>
    <sheetView view="pageBreakPreview" topLeftCell="A13" zoomScale="90" zoomScaleNormal="100" zoomScaleSheetLayoutView="90" workbookViewId="0">
      <selection activeCell="A31" sqref="A31"/>
    </sheetView>
  </sheetViews>
  <sheetFormatPr defaultColWidth="9" defaultRowHeight="13.5"/>
  <cols>
    <col min="1" max="2" width="9" style="21" customWidth="1"/>
    <col min="3" max="3" width="31.25" style="21" customWidth="1"/>
    <col min="4" max="4" width="9.75" style="21" bestFit="1" customWidth="1"/>
    <col min="5" max="11" width="17.5" style="21" customWidth="1"/>
    <col min="12" max="12" width="9" style="21" customWidth="1"/>
    <col min="13" max="13" width="19.625" style="21" customWidth="1"/>
    <col min="14" max="16384" width="9" style="21"/>
  </cols>
  <sheetData>
    <row r="1" spans="1:13" s="14" customFormat="1" ht="18.75" customHeight="1">
      <c r="A1" s="136" t="s">
        <v>146</v>
      </c>
      <c r="B1" s="136"/>
      <c r="C1" s="136"/>
      <c r="D1" s="136"/>
      <c r="E1" s="2"/>
      <c r="F1" s="2"/>
      <c r="G1" s="2"/>
      <c r="H1" s="16"/>
      <c r="I1" s="156" t="s">
        <v>42</v>
      </c>
      <c r="J1" s="158"/>
      <c r="K1" s="12"/>
      <c r="L1" s="12"/>
    </row>
    <row r="2" spans="1:13" s="14" customFormat="1" ht="18.75" customHeight="1" thickBot="1">
      <c r="A2" s="136"/>
      <c r="B2" s="136"/>
      <c r="C2" s="136"/>
      <c r="D2" s="136"/>
      <c r="E2" s="2"/>
      <c r="F2" s="2"/>
      <c r="G2" s="2"/>
      <c r="H2" s="17"/>
      <c r="I2" s="157"/>
      <c r="J2" s="159"/>
      <c r="K2" s="12"/>
      <c r="L2" s="12"/>
    </row>
    <row r="3" spans="1:13" ht="18.75" customHeight="1" thickBot="1">
      <c r="A3" s="18" t="s">
        <v>136</v>
      </c>
      <c r="B3" s="18"/>
      <c r="C3" s="18"/>
      <c r="D3" s="18"/>
      <c r="E3" s="18"/>
      <c r="F3" s="18"/>
      <c r="G3" s="18"/>
      <c r="H3" s="18"/>
      <c r="I3" s="18"/>
      <c r="J3" s="19"/>
      <c r="K3" s="20" t="s">
        <v>43</v>
      </c>
    </row>
    <row r="4" spans="1:13" ht="15" customHeight="1">
      <c r="A4" s="163" t="s">
        <v>147</v>
      </c>
      <c r="B4" s="163" t="s">
        <v>44</v>
      </c>
      <c r="C4" s="160" t="s">
        <v>45</v>
      </c>
      <c r="D4" s="160" t="s">
        <v>46</v>
      </c>
      <c r="E4" s="22" t="s">
        <v>47</v>
      </c>
      <c r="F4" s="22"/>
      <c r="G4" s="22" t="s">
        <v>48</v>
      </c>
      <c r="H4" s="23"/>
      <c r="I4" s="22" t="s">
        <v>49</v>
      </c>
      <c r="J4" s="22" t="s">
        <v>50</v>
      </c>
      <c r="K4" s="22" t="s">
        <v>51</v>
      </c>
      <c r="L4" s="129" t="s">
        <v>52</v>
      </c>
    </row>
    <row r="5" spans="1:13" ht="15" customHeight="1">
      <c r="A5" s="166"/>
      <c r="B5" s="164"/>
      <c r="C5" s="168"/>
      <c r="D5" s="161"/>
      <c r="E5" s="24" t="s">
        <v>140</v>
      </c>
      <c r="F5" s="25" t="s">
        <v>54</v>
      </c>
      <c r="G5" s="25" t="s">
        <v>55</v>
      </c>
      <c r="H5" s="25" t="s">
        <v>56</v>
      </c>
      <c r="I5" s="25" t="s">
        <v>57</v>
      </c>
      <c r="J5" s="25" t="s">
        <v>55</v>
      </c>
      <c r="K5" s="25" t="s">
        <v>58</v>
      </c>
      <c r="L5" s="130"/>
    </row>
    <row r="6" spans="1:13" ht="30" customHeight="1" thickBot="1">
      <c r="A6" s="166"/>
      <c r="B6" s="165"/>
      <c r="C6" s="26" t="s">
        <v>59</v>
      </c>
      <c r="D6" s="162"/>
      <c r="E6" s="26" t="s">
        <v>25</v>
      </c>
      <c r="F6" s="26" t="s">
        <v>26</v>
      </c>
      <c r="G6" s="26" t="s">
        <v>60</v>
      </c>
      <c r="H6" s="26" t="s">
        <v>61</v>
      </c>
      <c r="I6" s="26" t="s">
        <v>62</v>
      </c>
      <c r="J6" s="27" t="s">
        <v>63</v>
      </c>
      <c r="K6" s="26" t="s">
        <v>142</v>
      </c>
      <c r="L6" s="130"/>
    </row>
    <row r="7" spans="1:13" ht="24.95" customHeight="1">
      <c r="A7" s="170"/>
      <c r="B7" s="170"/>
      <c r="C7" s="28"/>
      <c r="D7" s="170"/>
      <c r="E7" s="169"/>
      <c r="F7" s="169"/>
      <c r="G7" s="137" t="str">
        <f>IF(F7&lt;&gt;"",IF($J$1=3/4,ROUNDDOWN(F7*3/4,0),IF($J$1="定額(中小、小規模)",IF(L7=1,100000000+ROUNDDOWN((SUM($F$7:F8)-100000000)*3/4,0),IF(L7=2,ROUNDDOWN(F7*3/4,0),F7)),IF($J$1="定額(中堅、みなし中堅)",IF(L7=1,100000000+ROUNDDOWN((SUM($F$7:F8)-100000000)*1/2,0),IF(L7=2,ROUNDDOWN(F7*1/2,0),F7)),IF($J$1=1/2,ROUNDDOWN(F7*1/2,0),"")))),"")</f>
        <v/>
      </c>
      <c r="H7" s="137" t="str">
        <f>IF(F7="","",F7-G7)</f>
        <v/>
      </c>
      <c r="I7" s="167"/>
      <c r="J7" s="137" t="str">
        <f>IF(H7&gt;=I7,G7,ROUNDDOWN(G7-0.5*(I7-H7),0))</f>
        <v/>
      </c>
      <c r="K7" s="137" t="str">
        <f>IF(J7="","",F7-J7)</f>
        <v/>
      </c>
      <c r="L7" s="130">
        <f>IF(COUNTIF($J$1,"*定額*")&gt;0,IF(SUM($L$6:L6)&gt;0,2,IF(SUM($F$7:F8)&gt;100000000,1,0)),0)</f>
        <v>0</v>
      </c>
      <c r="M7" s="131"/>
    </row>
    <row r="8" spans="1:13" ht="24.95" customHeight="1">
      <c r="A8" s="138"/>
      <c r="B8" s="138"/>
      <c r="C8" s="29"/>
      <c r="D8" s="138"/>
      <c r="E8" s="135"/>
      <c r="F8" s="135"/>
      <c r="G8" s="133"/>
      <c r="H8" s="133"/>
      <c r="I8" s="134"/>
      <c r="J8" s="133"/>
      <c r="K8" s="133"/>
      <c r="L8" s="130"/>
      <c r="M8" s="132"/>
    </row>
    <row r="9" spans="1:13" ht="24.95" customHeight="1">
      <c r="A9" s="138"/>
      <c r="B9" s="138"/>
      <c r="C9" s="30"/>
      <c r="D9" s="138"/>
      <c r="E9" s="135"/>
      <c r="F9" s="135"/>
      <c r="G9" s="133" t="str">
        <f>IF(F9&lt;&gt;"",IF($J$1=3/4,ROUNDDOWN(F9*3/4,0),IF($J$1="定額(中小、小規模)",IF(L9=1,100000000+ROUNDDOWN((SUM($F$7:F10)-100000000)*3/4,0),IF(L9=2,ROUNDDOWN(F9*3/4,0),F9)),IF($J$1="定額(中堅、みなし中堅)",IF(L9=1,100000000+ROUNDDOWN((SUM($F$7:F10)-100000000)*1/2,0),IF(L9=2,ROUNDDOWN(F9*1/2,0),F9)),IF($J$1=1/2,ROUNDDOWN(F9*1/2,0),"")))),"")</f>
        <v/>
      </c>
      <c r="H9" s="133" t="str">
        <f>IF(F9="","",F9-G9)</f>
        <v/>
      </c>
      <c r="I9" s="134"/>
      <c r="J9" s="133" t="str">
        <f t="shared" ref="J9" si="0">IF(H9&gt;=I9,G9,ROUNDDOWN(G9-0.5*(I9-H9),0))</f>
        <v/>
      </c>
      <c r="K9" s="133" t="str">
        <f t="shared" ref="K9" si="1">IF(J9="","",F9-J9)</f>
        <v/>
      </c>
      <c r="L9" s="130">
        <f>IF(COUNTIF($J$1,"*定額*")&gt;0,IF(SUM($L$6:L8)&gt;0,2,IF(SUM($F$7:F10)&gt;100000000,1,0)),0)</f>
        <v>0</v>
      </c>
      <c r="M9" s="131"/>
    </row>
    <row r="10" spans="1:13" ht="24.95" customHeight="1">
      <c r="A10" s="138"/>
      <c r="B10" s="138"/>
      <c r="C10" s="31"/>
      <c r="D10" s="138"/>
      <c r="E10" s="135"/>
      <c r="F10" s="135"/>
      <c r="G10" s="133"/>
      <c r="H10" s="133"/>
      <c r="I10" s="134"/>
      <c r="J10" s="133"/>
      <c r="K10" s="133"/>
      <c r="L10" s="130"/>
      <c r="M10" s="132"/>
    </row>
    <row r="11" spans="1:13" ht="24.95" customHeight="1">
      <c r="A11" s="138"/>
      <c r="B11" s="138"/>
      <c r="C11" s="32"/>
      <c r="D11" s="138"/>
      <c r="E11" s="135"/>
      <c r="F11" s="135"/>
      <c r="G11" s="133" t="str">
        <f>IF(F11&lt;&gt;"",IF($J$1=3/4,ROUNDDOWN(F11*3/4,0),IF($J$1="定額(中小、小規模)",IF(L11=1,100000000+ROUNDDOWN((SUM($F$7:F12)-100000000)*3/4,0),IF(L11=2,ROUNDDOWN(F11*3/4,0),F11)),IF($J$1="定額(中堅、みなし中堅)",IF(L11=1,100000000+ROUNDDOWN((SUM($F$7:F12)-100000000)*1/2,0),IF(L11=2,ROUNDDOWN(F11*1/2,0),F11)),IF($J$1=1/2,ROUNDDOWN(F11*1/2,0),"")))),"")</f>
        <v/>
      </c>
      <c r="H11" s="133" t="str">
        <f>IF(F11="","",F11-G11)</f>
        <v/>
      </c>
      <c r="I11" s="134"/>
      <c r="J11" s="133" t="str">
        <f t="shared" ref="J11" si="2">IF(H11&gt;=I11,G11,ROUNDDOWN(G11-0.5*(I11-H11),0))</f>
        <v/>
      </c>
      <c r="K11" s="133" t="str">
        <f t="shared" ref="K11" si="3">IF(J11="","",F11-J11)</f>
        <v/>
      </c>
      <c r="L11" s="130">
        <f>IF(COUNTIF($J$1,"*定額*")&gt;0,IF(SUM($L$6:L10)&gt;0,2,IF(SUM($F$7:F12)&gt;100000000,1,0)),0)</f>
        <v>0</v>
      </c>
      <c r="M11" s="131"/>
    </row>
    <row r="12" spans="1:13" ht="24.95" customHeight="1">
      <c r="A12" s="138"/>
      <c r="B12" s="138"/>
      <c r="C12" s="31"/>
      <c r="D12" s="138"/>
      <c r="E12" s="135"/>
      <c r="F12" s="135"/>
      <c r="G12" s="133"/>
      <c r="H12" s="133"/>
      <c r="I12" s="134"/>
      <c r="J12" s="133"/>
      <c r="K12" s="133"/>
      <c r="L12" s="130"/>
      <c r="M12" s="132"/>
    </row>
    <row r="13" spans="1:13" ht="24.95" customHeight="1">
      <c r="A13" s="138"/>
      <c r="B13" s="138"/>
      <c r="C13" s="33"/>
      <c r="D13" s="138"/>
      <c r="E13" s="135"/>
      <c r="F13" s="135"/>
      <c r="G13" s="133" t="str">
        <f>IF(F13&lt;&gt;"",IF($J$1=3/4,ROUNDDOWN(F13*3/4,0),IF($J$1="定額(中小、小規模)",IF(L13=1,100000000+ROUNDDOWN((SUM($F$7:F14)-100000000)*3/4,0),IF(L13=2,ROUNDDOWN(F13*3/4,0),F13)),IF($J$1="定額(中堅、みなし中堅)",IF(L13=1,100000000+ROUNDDOWN((SUM($F$7:F14)-100000000)*1/2,0),IF(L13=2,ROUNDDOWN(F13*1/2,0),F13)),IF($J$1=1/2,ROUNDDOWN(F13*1/2,0),"")))),"")</f>
        <v/>
      </c>
      <c r="H13" s="133" t="str">
        <f>IF(F13="","",F13-G13)</f>
        <v/>
      </c>
      <c r="I13" s="134"/>
      <c r="J13" s="133" t="str">
        <f t="shared" ref="J13" si="4">IF(H13&gt;=I13,G13,ROUNDDOWN(G13-0.5*(I13-H13),0))</f>
        <v/>
      </c>
      <c r="K13" s="133" t="str">
        <f t="shared" ref="K13" si="5">IF(J13="","",F13-J13)</f>
        <v/>
      </c>
      <c r="L13" s="130">
        <f>IF(COUNTIF($J$1,"*定額*")&gt;0,IF(SUM($L$6:L12)&gt;0,2,IF(SUM($F$7:F14)&gt;100000000,1,0)),0)</f>
        <v>0</v>
      </c>
      <c r="M13" s="131"/>
    </row>
    <row r="14" spans="1:13" ht="24.95" customHeight="1">
      <c r="A14" s="138"/>
      <c r="B14" s="138"/>
      <c r="C14" s="31"/>
      <c r="D14" s="138"/>
      <c r="E14" s="135"/>
      <c r="F14" s="135"/>
      <c r="G14" s="133"/>
      <c r="H14" s="133"/>
      <c r="I14" s="134"/>
      <c r="J14" s="133"/>
      <c r="K14" s="133"/>
      <c r="L14" s="130"/>
      <c r="M14" s="132"/>
    </row>
    <row r="15" spans="1:13" ht="24.95" customHeight="1">
      <c r="A15" s="138"/>
      <c r="B15" s="138"/>
      <c r="C15" s="30"/>
      <c r="D15" s="138"/>
      <c r="E15" s="135"/>
      <c r="F15" s="135"/>
      <c r="G15" s="133" t="str">
        <f>IF(F15&lt;&gt;"",IF($J$1=3/4,ROUNDDOWN(F15*3/4,0),IF($J$1="定額(中小、小規模)",IF(L15=1,100000000+ROUNDDOWN((SUM($F$7:F16)-100000000)*3/4,0),IF(L15=2,ROUNDDOWN(F15*3/4,0),F15)),IF($J$1="定額(中堅、みなし中堅)",IF(L15=1,100000000+ROUNDDOWN((SUM($F$7:F16)-100000000)*1/2,0),IF(L15=2,ROUNDDOWN(F15*1/2,0),F15)),IF($J$1=1/2,ROUNDDOWN(F15*1/2,0),"")))),"")</f>
        <v/>
      </c>
      <c r="H15" s="133" t="str">
        <f>IF(F15="","",F15-G15)</f>
        <v/>
      </c>
      <c r="I15" s="134"/>
      <c r="J15" s="133" t="str">
        <f t="shared" ref="J15" si="6">IF(H15&gt;=I15,G15,ROUNDDOWN(G15-0.5*(I15-H15),0))</f>
        <v/>
      </c>
      <c r="K15" s="133" t="str">
        <f t="shared" ref="K15" si="7">IF(J15="","",F15-J15)</f>
        <v/>
      </c>
      <c r="L15" s="130">
        <f>IF(COUNTIF($J$1,"*定額*")&gt;0,IF(SUM($L$6:L14)&gt;0,2,IF(SUM($F$7:F16)&gt;100000000,1,0)),0)</f>
        <v>0</v>
      </c>
      <c r="M15" s="131"/>
    </row>
    <row r="16" spans="1:13" ht="24.95" customHeight="1">
      <c r="A16" s="138"/>
      <c r="B16" s="138"/>
      <c r="C16" s="31"/>
      <c r="D16" s="138"/>
      <c r="E16" s="135"/>
      <c r="F16" s="135"/>
      <c r="G16" s="133"/>
      <c r="H16" s="133"/>
      <c r="I16" s="134"/>
      <c r="J16" s="133"/>
      <c r="K16" s="133"/>
      <c r="L16" s="130"/>
      <c r="M16" s="132"/>
    </row>
    <row r="17" spans="1:13" ht="24.95" customHeight="1">
      <c r="A17" s="138"/>
      <c r="B17" s="138"/>
      <c r="C17" s="32"/>
      <c r="D17" s="138"/>
      <c r="E17" s="135"/>
      <c r="F17" s="135"/>
      <c r="G17" s="133" t="str">
        <f>IF(F17&lt;&gt;"",IF($J$1=3/4,ROUNDDOWN(F17*3/4,0),IF($J$1="定額(中小、小規模)",IF(L17=1,100000000+ROUNDDOWN((SUM($F$7:F18)-100000000)*3/4,0),IF(L17=2,ROUNDDOWN(F17*3/4,0),F17)),IF($J$1="定額(中堅、みなし中堅)",IF(L17=1,100000000+ROUNDDOWN((SUM($F$7:F18)-100000000)*1/2,0),IF(L17=2,ROUNDDOWN(F17*1/2,0),F17)),IF($J$1=1/2,ROUNDDOWN(F17*1/2,0),"")))),"")</f>
        <v/>
      </c>
      <c r="H17" s="133" t="str">
        <f>IF(F17="","",F17-G17)</f>
        <v/>
      </c>
      <c r="I17" s="134"/>
      <c r="J17" s="133" t="str">
        <f t="shared" ref="J17" si="8">IF(H17&gt;=I17,G17,ROUNDDOWN(G17-0.5*(I17-H17),0))</f>
        <v/>
      </c>
      <c r="K17" s="133" t="str">
        <f t="shared" ref="K17" si="9">IF(J17="","",F17-J17)</f>
        <v/>
      </c>
      <c r="L17" s="130">
        <f>IF(COUNTIF($J$1,"*定額*")&gt;0,IF(SUM($L$6:L16)&gt;0,2,IF(SUM($F$7:F18)&gt;100000000,1,0)),0)</f>
        <v>0</v>
      </c>
      <c r="M17" s="131"/>
    </row>
    <row r="18" spans="1:13" ht="24.95" customHeight="1">
      <c r="A18" s="138"/>
      <c r="B18" s="138"/>
      <c r="C18" s="31"/>
      <c r="D18" s="138"/>
      <c r="E18" s="135"/>
      <c r="F18" s="135"/>
      <c r="G18" s="133"/>
      <c r="H18" s="133"/>
      <c r="I18" s="134"/>
      <c r="J18" s="133"/>
      <c r="K18" s="133"/>
      <c r="L18" s="130"/>
      <c r="M18" s="132"/>
    </row>
    <row r="19" spans="1:13" ht="24.95" customHeight="1">
      <c r="A19" s="138"/>
      <c r="B19" s="138"/>
      <c r="C19" s="33"/>
      <c r="D19" s="138"/>
      <c r="E19" s="135"/>
      <c r="F19" s="135"/>
      <c r="G19" s="133" t="str">
        <f>IF(F19&lt;&gt;"",IF($J$1=3/4,ROUNDDOWN(F19*3/4,0),IF($J$1="定額(中小、小規模)",IF(L19=1,100000000+ROUNDDOWN((SUM($F$7:F20)-100000000)*3/4,0),IF(L19=2,ROUNDDOWN(F19*3/4,0),F19)),IF($J$1="定額(中堅、みなし中堅)",IF(L19=1,100000000+ROUNDDOWN((SUM($F$7:F20)-100000000)*1/2,0),IF(L19=2,ROUNDDOWN(F19*1/2,0),F19)),IF($J$1=1/2,ROUNDDOWN(F19*1/2,0),"")))),"")</f>
        <v/>
      </c>
      <c r="H19" s="133" t="str">
        <f>IF(F19="","",F19-G19)</f>
        <v/>
      </c>
      <c r="I19" s="134"/>
      <c r="J19" s="133" t="str">
        <f t="shared" ref="J19" si="10">IF(H19&gt;=I19,G19,ROUNDDOWN(G19-0.5*(I19-H19),0))</f>
        <v/>
      </c>
      <c r="K19" s="133" t="str">
        <f t="shared" ref="K19" si="11">IF(J19="","",F19-J19)</f>
        <v/>
      </c>
      <c r="L19" s="130">
        <f>IF(COUNTIF($J$1,"*定額*")&gt;0,IF(SUM($L$6:L18)&gt;0,2,IF(SUM($F$7:F20)&gt;100000000,1,0)),0)</f>
        <v>0</v>
      </c>
      <c r="M19" s="131"/>
    </row>
    <row r="20" spans="1:13" ht="24.95" customHeight="1">
      <c r="A20" s="138"/>
      <c r="B20" s="138"/>
      <c r="C20" s="31"/>
      <c r="D20" s="138"/>
      <c r="E20" s="135"/>
      <c r="F20" s="135"/>
      <c r="G20" s="133"/>
      <c r="H20" s="133"/>
      <c r="I20" s="134"/>
      <c r="J20" s="133"/>
      <c r="K20" s="133"/>
      <c r="L20" s="130"/>
      <c r="M20" s="132"/>
    </row>
    <row r="21" spans="1:13" ht="24.95" customHeight="1">
      <c r="A21" s="138"/>
      <c r="B21" s="138"/>
      <c r="C21" s="33"/>
      <c r="D21" s="138"/>
      <c r="E21" s="135"/>
      <c r="F21" s="135"/>
      <c r="G21" s="133" t="str">
        <f>IF(F21&lt;&gt;"",IF($J$1=3/4,ROUNDDOWN(F21*3/4,0),IF($J$1="定額(中小、小規模)",IF(L21=1,100000000+ROUNDDOWN((SUM($F$7:F22)-100000000)*3/4,0),IF(L21=2,ROUNDDOWN(F21*3/4,0),F21)),IF($J$1="定額(中堅、みなし中堅)",IF(L21=1,100000000+ROUNDDOWN((SUM($F$7:F22)-100000000)*1/2,0),IF(L21=2,ROUNDDOWN(F21*1/2,0),F21)),IF($J$1=1/2,ROUNDDOWN(F21*1/2,0),"")))),"")</f>
        <v/>
      </c>
      <c r="H21" s="133" t="str">
        <f>IF(F21="","",F21-G21)</f>
        <v/>
      </c>
      <c r="I21" s="134"/>
      <c r="J21" s="133" t="str">
        <f t="shared" ref="J21" si="12">IF(H21&gt;=I21,G21,ROUNDDOWN(G21-0.5*(I21-H21),0))</f>
        <v/>
      </c>
      <c r="K21" s="133" t="str">
        <f t="shared" ref="K21" si="13">IF(J21="","",F21-J21)</f>
        <v/>
      </c>
      <c r="L21" s="130">
        <f>IF(COUNTIF($J$1,"*定額*")&gt;0,IF(SUM($L$6:L20)&gt;0,2,IF(SUM($F$7:F22)&gt;100000000,1,0)),0)</f>
        <v>0</v>
      </c>
      <c r="M21" s="131"/>
    </row>
    <row r="22" spans="1:13" ht="24.95" customHeight="1" thickBot="1">
      <c r="A22" s="148"/>
      <c r="B22" s="148"/>
      <c r="C22" s="34"/>
      <c r="D22" s="148"/>
      <c r="E22" s="141"/>
      <c r="F22" s="141"/>
      <c r="G22" s="142"/>
      <c r="H22" s="142"/>
      <c r="I22" s="155"/>
      <c r="J22" s="142"/>
      <c r="K22" s="142"/>
      <c r="L22" s="130"/>
      <c r="M22" s="132"/>
    </row>
    <row r="23" spans="1:13" ht="33.75" customHeight="1">
      <c r="A23" s="186" t="s">
        <v>130</v>
      </c>
      <c r="B23" s="187"/>
      <c r="C23" s="187"/>
      <c r="D23" s="188"/>
      <c r="E23" s="40" t="str">
        <f>IF(SUMIF($D$7:$D$22,"×",E7:E22)&lt;&gt;0,SUMIF($D$7:$D$22,"×",E7:E22),IF(COUNTA($D$7:$D$22)=0,"",0))</f>
        <v/>
      </c>
      <c r="F23" s="40" t="str">
        <f>IF(SUMIF($D$7:$D$22,"×",F7:F22)&lt;&gt;0,SUMIF($D$7:$D$22,"×",F7:F22),IF(COUNTA($D$7:$D$22)=0,"",0))</f>
        <v/>
      </c>
      <c r="G23" s="40" t="str">
        <f>IF(ROUNDDOWN(SUMIF($D$7:$D$22,"×",G7:G22),-3)&lt;&gt;0,ROUNDDOWN(SUMIF($D$7:$D$22,"×",G7:G22),-3),IF(COUNTIF(D7:D22,"×")&gt;0,0,IF(COUNTA($D$7:$D$22)=0,"",0)))</f>
        <v/>
      </c>
      <c r="H23" s="60" t="str">
        <f>IF(G23="","",F23-G23)</f>
        <v/>
      </c>
      <c r="I23" s="40" t="str">
        <f>IF(SUMIF($D$7:$D$22,"×",I7:I22)&lt;&gt;0,SUMIF($D$7:$D$22,"×",I7:I22),IF(COUNTA($D$7:$D$22)=0,"",0))</f>
        <v/>
      </c>
      <c r="J23" s="40" t="str">
        <f>IF(ROUNDDOWN(SUMIF($D$7:$D$22,"×",J7:J22),-3)&lt;&gt;0,ROUNDDOWN(SUMIF($D$7:$D$22,"×",J7:J22),-3),IF(COUNTA($D$7:$D$22)=0,"",0))</f>
        <v/>
      </c>
      <c r="K23" s="60" t="str">
        <f>IF(J23="","",F23-J23)</f>
        <v/>
      </c>
    </row>
    <row r="24" spans="1:13" ht="33.75" customHeight="1" thickBot="1">
      <c r="A24" s="180" t="s">
        <v>132</v>
      </c>
      <c r="B24" s="181"/>
      <c r="C24" s="181"/>
      <c r="D24" s="182"/>
      <c r="E24" s="41" t="str">
        <f>IF(SUMIF($D$7:$D$22,"〇",E7:E22)&lt;&gt;0,SUMIF($D$7:$D$22,"〇",E7:E22),IF(COUNTA($D$7:$D$22)=0,"",0))</f>
        <v/>
      </c>
      <c r="F24" s="41" t="str">
        <f>IF(SUMIF($D$7:$D$22,"〇",F7:F22)&lt;&gt;0,SUMIF($D$7:$D$22,"〇",F7:F22),IF(COUNTA($D$7:$D$22)=0,"",0))</f>
        <v/>
      </c>
      <c r="G24" s="41" t="str">
        <f>IF(ROUNDDOWN(SUMIF($D$7:$D$22,"〇",G7:G22),-3)&lt;&gt;0,ROUNDDOWN(SUMIF($D$7:$D$22,"〇",G7:G22),-3),IF(COUNTIF(D7:D22,"〇")&gt;0,0,IF(COUNTA($D$7:$D$22)=0,"",0)))</f>
        <v/>
      </c>
      <c r="H24" s="59" t="str">
        <f>IF(G24="","",F24-G24)</f>
        <v/>
      </c>
      <c r="I24" s="41" t="str">
        <f>IF(SUMIF($D$7:$D$22,"〇",I7:I22)&lt;&gt;0,SUMIF($D$7:$D$22,"〇",I7:I22),IF(COUNTA($D$7:$D$22)=0,"",0))</f>
        <v/>
      </c>
      <c r="J24" s="41" t="str">
        <f>IF(ROUNDDOWN(SUMIF($D$7:$D$22,"〇",J7:J22),-3)&lt;&gt;0,ROUNDDOWN(SUMIF($D$7:$D$22,"〇",J7:J22),-3),IF(COUNTA($D$7:$D$22)=0,"",0))</f>
        <v/>
      </c>
      <c r="K24" s="59" t="str">
        <f>IF(J24="","",F24-J24)</f>
        <v/>
      </c>
    </row>
    <row r="25" spans="1:13" ht="33.75" customHeight="1" thickBot="1">
      <c r="A25" s="183" t="s">
        <v>131</v>
      </c>
      <c r="B25" s="184"/>
      <c r="C25" s="184"/>
      <c r="D25" s="185"/>
      <c r="E25" s="42" t="str">
        <f>IF(AND(E23="",E24=""),"",SUM(E23:E24))</f>
        <v/>
      </c>
      <c r="F25" s="42" t="str">
        <f t="shared" ref="F25:G25" si="14">IF(AND(F23="",F24=""),"",SUM(F23:F24))</f>
        <v/>
      </c>
      <c r="G25" s="42" t="str">
        <f t="shared" si="14"/>
        <v/>
      </c>
      <c r="H25" s="42" t="str">
        <f>IF(AND(H23="",H24=""),"",SUM(H23:H24))</f>
        <v/>
      </c>
      <c r="I25" s="42" t="str">
        <f>IF(AND(I23="",I24=""),"",SUM(I23:I24))</f>
        <v/>
      </c>
      <c r="J25" s="42" t="str">
        <f>IF(AND(J23="",J24=""),"",IF(SUM(J23:J24)&gt;=300000000,"300,000,000",SUM(J23:J24)))</f>
        <v/>
      </c>
      <c r="K25" s="42" t="str">
        <f>IF(AND(K23="",K24=""),"",IF(J25="300,000,000",E25-J25,SUM(K23:K24)))</f>
        <v/>
      </c>
    </row>
    <row r="26" spans="1:13" ht="15" customHeight="1">
      <c r="A26" s="144" t="s">
        <v>64</v>
      </c>
      <c r="B26" s="144"/>
      <c r="C26" s="145"/>
      <c r="D26" s="145"/>
      <c r="E26" s="145"/>
      <c r="F26" s="145"/>
      <c r="G26" s="145"/>
      <c r="H26" s="145"/>
      <c r="I26" s="145"/>
      <c r="J26" s="145"/>
      <c r="K26" s="146"/>
    </row>
    <row r="27" spans="1:13" ht="30" customHeight="1">
      <c r="A27" s="139" t="s">
        <v>65</v>
      </c>
      <c r="B27" s="139"/>
      <c r="C27" s="140"/>
      <c r="D27" s="140"/>
      <c r="E27" s="140"/>
      <c r="F27" s="140"/>
      <c r="G27" s="140"/>
      <c r="H27" s="140"/>
      <c r="I27" s="140"/>
      <c r="J27" s="140"/>
      <c r="K27" s="143"/>
    </row>
    <row r="28" spans="1:13" ht="15" customHeight="1">
      <c r="A28" s="139" t="s">
        <v>66</v>
      </c>
      <c r="B28" s="139"/>
      <c r="C28" s="140"/>
      <c r="D28" s="140"/>
      <c r="E28" s="140"/>
      <c r="F28" s="140"/>
      <c r="G28" s="140"/>
      <c r="H28" s="140"/>
      <c r="I28" s="140"/>
      <c r="J28" s="140"/>
      <c r="K28" s="143"/>
    </row>
    <row r="29" spans="1:13" ht="30" customHeight="1">
      <c r="A29" s="147" t="s">
        <v>67</v>
      </c>
      <c r="B29" s="139"/>
      <c r="C29" s="140"/>
      <c r="D29" s="140"/>
      <c r="E29" s="140"/>
      <c r="F29" s="140"/>
      <c r="G29" s="140"/>
      <c r="H29" s="140"/>
      <c r="I29" s="140"/>
      <c r="J29" s="140"/>
      <c r="K29" s="143"/>
    </row>
    <row r="30" spans="1:13" ht="30" customHeight="1">
      <c r="A30" s="139" t="s">
        <v>148</v>
      </c>
      <c r="B30" s="139"/>
      <c r="C30" s="140"/>
      <c r="D30" s="140"/>
      <c r="E30" s="140"/>
      <c r="F30" s="140"/>
      <c r="G30" s="140"/>
      <c r="H30" s="140"/>
      <c r="I30" s="140"/>
      <c r="J30" s="140"/>
      <c r="K30" s="143"/>
    </row>
    <row r="31" spans="1:13" s="67" customFormat="1" ht="15" customHeight="1">
      <c r="A31" s="66" t="s">
        <v>129</v>
      </c>
      <c r="B31" s="66"/>
    </row>
    <row r="32" spans="1:13" ht="18.75" customHeight="1"/>
    <row r="33" spans="1:8" ht="18.75" customHeight="1" thickBot="1">
      <c r="A33" s="18" t="s">
        <v>68</v>
      </c>
      <c r="B33" s="18"/>
      <c r="C33" s="18"/>
      <c r="D33" s="18"/>
      <c r="E33" s="18"/>
      <c r="F33" s="18"/>
      <c r="G33" s="18"/>
      <c r="H33" s="19" t="s">
        <v>43</v>
      </c>
    </row>
    <row r="34" spans="1:8" ht="18.75" customHeight="1">
      <c r="A34" s="171" t="s">
        <v>69</v>
      </c>
      <c r="B34" s="172"/>
      <c r="C34" s="172"/>
      <c r="D34" s="173"/>
      <c r="E34" s="36" t="s">
        <v>47</v>
      </c>
      <c r="F34" s="36" t="s">
        <v>70</v>
      </c>
      <c r="G34" s="36" t="s">
        <v>71</v>
      </c>
      <c r="H34" s="36" t="s">
        <v>71</v>
      </c>
    </row>
    <row r="35" spans="1:8" ht="18.75" customHeight="1">
      <c r="A35" s="174"/>
      <c r="B35" s="175"/>
      <c r="C35" s="175"/>
      <c r="D35" s="176"/>
      <c r="E35" s="37" t="s">
        <v>53</v>
      </c>
      <c r="F35" s="37"/>
      <c r="G35" s="37" t="s">
        <v>72</v>
      </c>
      <c r="H35" s="37" t="s">
        <v>73</v>
      </c>
    </row>
    <row r="36" spans="1:8" ht="18.75" customHeight="1" thickBot="1">
      <c r="A36" s="177"/>
      <c r="B36" s="178"/>
      <c r="C36" s="178"/>
      <c r="D36" s="179"/>
      <c r="E36" s="38" t="s">
        <v>25</v>
      </c>
      <c r="F36" s="38" t="s">
        <v>74</v>
      </c>
      <c r="G36" s="38" t="s">
        <v>75</v>
      </c>
      <c r="H36" s="38" t="s">
        <v>76</v>
      </c>
    </row>
    <row r="37" spans="1:8" ht="30" customHeight="1">
      <c r="A37" s="152" t="s">
        <v>77</v>
      </c>
      <c r="B37" s="153"/>
      <c r="C37" s="153"/>
      <c r="D37" s="154"/>
      <c r="E37" s="43" t="str">
        <f>E23</f>
        <v/>
      </c>
      <c r="F37" s="43" t="str">
        <f>F23</f>
        <v/>
      </c>
      <c r="G37" s="43" t="str">
        <f>J23</f>
        <v/>
      </c>
      <c r="H37" s="43" t="str">
        <f>K23</f>
        <v/>
      </c>
    </row>
    <row r="38" spans="1:8" ht="30" customHeight="1" thickBot="1">
      <c r="A38" s="149" t="s">
        <v>78</v>
      </c>
      <c r="B38" s="150"/>
      <c r="C38" s="150"/>
      <c r="D38" s="151"/>
      <c r="E38" s="44" t="str">
        <f>E24</f>
        <v/>
      </c>
      <c r="F38" s="44" t="str">
        <f>F24</f>
        <v/>
      </c>
      <c r="G38" s="44" t="str">
        <f>J24</f>
        <v/>
      </c>
      <c r="H38" s="44" t="str">
        <f>K24</f>
        <v/>
      </c>
    </row>
    <row r="39" spans="1:8" ht="15" customHeight="1">
      <c r="A39" s="139" t="s">
        <v>79</v>
      </c>
      <c r="B39" s="139"/>
      <c r="C39" s="140"/>
      <c r="D39" s="140"/>
      <c r="E39" s="140"/>
      <c r="F39" s="140"/>
      <c r="G39" s="140"/>
    </row>
  </sheetData>
  <mergeCells count="116">
    <mergeCell ref="K11:K12"/>
    <mergeCell ref="A11:A12"/>
    <mergeCell ref="B11:B12"/>
    <mergeCell ref="D11:D12"/>
    <mergeCell ref="E11:E12"/>
    <mergeCell ref="F11:F12"/>
    <mergeCell ref="G13:G14"/>
    <mergeCell ref="H13:H14"/>
    <mergeCell ref="I13:I14"/>
    <mergeCell ref="J13:J14"/>
    <mergeCell ref="K13:K14"/>
    <mergeCell ref="A13:A14"/>
    <mergeCell ref="B13:B14"/>
    <mergeCell ref="D13:D14"/>
    <mergeCell ref="E13:E14"/>
    <mergeCell ref="F13:F14"/>
    <mergeCell ref="K9:K10"/>
    <mergeCell ref="L9:L10"/>
    <mergeCell ref="A34:D36"/>
    <mergeCell ref="A24:D24"/>
    <mergeCell ref="A25:D25"/>
    <mergeCell ref="B7:B8"/>
    <mergeCell ref="A7:A8"/>
    <mergeCell ref="A23:D23"/>
    <mergeCell ref="D21:D22"/>
    <mergeCell ref="D19:D20"/>
    <mergeCell ref="D17:D18"/>
    <mergeCell ref="D15:D16"/>
    <mergeCell ref="B21:B22"/>
    <mergeCell ref="B19:B20"/>
    <mergeCell ref="B17:B18"/>
    <mergeCell ref="B15:B16"/>
    <mergeCell ref="A15:A16"/>
    <mergeCell ref="A17:A18"/>
    <mergeCell ref="A19:A20"/>
    <mergeCell ref="E19:E20"/>
    <mergeCell ref="F19:F20"/>
    <mergeCell ref="G11:G12"/>
    <mergeCell ref="H11:H12"/>
    <mergeCell ref="I11:I12"/>
    <mergeCell ref="I1:I2"/>
    <mergeCell ref="J1:J2"/>
    <mergeCell ref="D4:D6"/>
    <mergeCell ref="B4:B6"/>
    <mergeCell ref="A4:A6"/>
    <mergeCell ref="F15:F16"/>
    <mergeCell ref="I7:I8"/>
    <mergeCell ref="C4:C5"/>
    <mergeCell ref="J17:J18"/>
    <mergeCell ref="E17:E18"/>
    <mergeCell ref="J7:J8"/>
    <mergeCell ref="E7:E8"/>
    <mergeCell ref="F7:F8"/>
    <mergeCell ref="D7:D8"/>
    <mergeCell ref="F17:F18"/>
    <mergeCell ref="I17:I18"/>
    <mergeCell ref="H9:H10"/>
    <mergeCell ref="I9:I10"/>
    <mergeCell ref="J9:J10"/>
    <mergeCell ref="J11:J12"/>
    <mergeCell ref="A39:G39"/>
    <mergeCell ref="E21:E22"/>
    <mergeCell ref="F21:F22"/>
    <mergeCell ref="G21:G22"/>
    <mergeCell ref="H21:H22"/>
    <mergeCell ref="A27:K27"/>
    <mergeCell ref="K21:K22"/>
    <mergeCell ref="J21:J22"/>
    <mergeCell ref="A26:K26"/>
    <mergeCell ref="A28:K28"/>
    <mergeCell ref="A29:K29"/>
    <mergeCell ref="A30:K30"/>
    <mergeCell ref="A21:A22"/>
    <mergeCell ref="A38:D38"/>
    <mergeCell ref="A37:D37"/>
    <mergeCell ref="I21:I22"/>
    <mergeCell ref="G19:G20"/>
    <mergeCell ref="H19:H20"/>
    <mergeCell ref="I19:I20"/>
    <mergeCell ref="E15:E16"/>
    <mergeCell ref="A1:D2"/>
    <mergeCell ref="K7:K8"/>
    <mergeCell ref="K15:K16"/>
    <mergeCell ref="G7:G8"/>
    <mergeCell ref="H15:H16"/>
    <mergeCell ref="H7:H8"/>
    <mergeCell ref="I15:I16"/>
    <mergeCell ref="J15:J16"/>
    <mergeCell ref="G15:G16"/>
    <mergeCell ref="A9:A10"/>
    <mergeCell ref="B9:B10"/>
    <mergeCell ref="D9:D10"/>
    <mergeCell ref="E9:E10"/>
    <mergeCell ref="F9:F10"/>
    <mergeCell ref="G9:G10"/>
    <mergeCell ref="K17:K18"/>
    <mergeCell ref="J19:J20"/>
    <mergeCell ref="K19:K20"/>
    <mergeCell ref="H17:H18"/>
    <mergeCell ref="G17:G18"/>
    <mergeCell ref="L4:L6"/>
    <mergeCell ref="L21:L22"/>
    <mergeCell ref="M7:M8"/>
    <mergeCell ref="M15:M16"/>
    <mergeCell ref="M17:M18"/>
    <mergeCell ref="M19:M20"/>
    <mergeCell ref="M21:M22"/>
    <mergeCell ref="L7:L8"/>
    <mergeCell ref="L15:L16"/>
    <mergeCell ref="L17:L18"/>
    <mergeCell ref="L19:L20"/>
    <mergeCell ref="M9:M10"/>
    <mergeCell ref="L11:L12"/>
    <mergeCell ref="M11:M12"/>
    <mergeCell ref="L13:L14"/>
    <mergeCell ref="M13:M14"/>
  </mergeCells>
  <phoneticPr fontId="2"/>
  <conditionalFormatting sqref="D7:D22">
    <cfRule type="expression" dxfId="9" priority="6">
      <formula>IF(E7&lt;&gt;"",D7="")</formula>
    </cfRule>
  </conditionalFormatting>
  <conditionalFormatting sqref="J1:J2">
    <cfRule type="expression" dxfId="8" priority="5">
      <formula>IF(COUNTA($E$7:$E$22)&gt;0,$J$1="")</formula>
    </cfRule>
  </conditionalFormatting>
  <conditionalFormatting sqref="J25:K25">
    <cfRule type="expression" dxfId="7" priority="1">
      <formula>SUM($J$23:$J$24)&gt;=1500000000</formula>
    </cfRule>
  </conditionalFormatting>
  <dataValidations count="2">
    <dataValidation type="list" showInputMessage="1" showErrorMessage="1" sqref="J1:J2" xr:uid="{00000000-0002-0000-0100-000000000000}">
      <formula1>"　,3/4,1/2,定額(中小、小規模),,定額(中堅、みなし中堅)"</formula1>
    </dataValidation>
    <dataValidation type="list" allowBlank="1" showInputMessage="1" showErrorMessage="1" sqref="D7:D22" xr:uid="{00000000-0002-0000-0100-000001000000}">
      <formula1>"　,〇,×"</formula1>
    </dataValidation>
  </dataValidations>
  <printOptions horizontalCentered="1"/>
  <pageMargins left="0.51181102362204722" right="0.51181102362204722" top="0.74803149606299213" bottom="0.35433070866141736" header="0.31496062992125984" footer="0.31496062992125984"/>
  <pageSetup paperSize="9" scale="6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38"/>
  <sheetViews>
    <sheetView view="pageBreakPreview" topLeftCell="A10" zoomScale="85" zoomScaleNormal="100" zoomScaleSheetLayoutView="85" workbookViewId="0">
      <selection activeCell="A30" sqref="A30"/>
    </sheetView>
  </sheetViews>
  <sheetFormatPr defaultColWidth="9" defaultRowHeight="13.5"/>
  <cols>
    <col min="1" max="2" width="9" style="21" customWidth="1"/>
    <col min="3" max="3" width="31.25" style="21" customWidth="1"/>
    <col min="4" max="4" width="9.75" style="21" bestFit="1" customWidth="1"/>
    <col min="5" max="11" width="17.5" style="21" customWidth="1"/>
    <col min="12" max="12" width="9" style="21" customWidth="1"/>
    <col min="13" max="13" width="19.625" style="21" customWidth="1"/>
    <col min="14" max="16384" width="9" style="21"/>
  </cols>
  <sheetData>
    <row r="1" spans="1:13" s="14" customFormat="1" ht="18.75" customHeight="1">
      <c r="A1" s="136" t="s">
        <v>146</v>
      </c>
      <c r="B1" s="136"/>
      <c r="C1" s="136"/>
      <c r="D1" s="136"/>
      <c r="E1" s="2"/>
      <c r="F1" s="2"/>
      <c r="G1" s="2"/>
      <c r="H1" s="16"/>
      <c r="I1" s="156" t="s">
        <v>42</v>
      </c>
      <c r="J1" s="158"/>
      <c r="K1" s="12"/>
      <c r="L1" s="12"/>
    </row>
    <row r="2" spans="1:13" s="14" customFormat="1" ht="18.75" customHeight="1" thickBot="1">
      <c r="A2" s="136"/>
      <c r="B2" s="136"/>
      <c r="C2" s="136"/>
      <c r="D2" s="136"/>
      <c r="E2" s="2"/>
      <c r="F2" s="2"/>
      <c r="G2" s="2"/>
      <c r="H2" s="17"/>
      <c r="I2" s="157"/>
      <c r="J2" s="159"/>
      <c r="K2" s="12"/>
      <c r="L2" s="12"/>
    </row>
    <row r="3" spans="1:13" ht="18.75" customHeight="1" thickBot="1">
      <c r="A3" s="18" t="s">
        <v>137</v>
      </c>
      <c r="B3" s="18"/>
      <c r="C3" s="18"/>
      <c r="D3" s="18"/>
      <c r="E3" s="18"/>
      <c r="F3" s="18"/>
      <c r="G3" s="18"/>
      <c r="H3" s="18"/>
      <c r="I3" s="18"/>
      <c r="J3" s="19"/>
      <c r="K3" s="20" t="s">
        <v>43</v>
      </c>
    </row>
    <row r="4" spans="1:13" ht="15" customHeight="1">
      <c r="A4" s="163" t="s">
        <v>147</v>
      </c>
      <c r="B4" s="163" t="s">
        <v>80</v>
      </c>
      <c r="C4" s="160" t="s">
        <v>81</v>
      </c>
      <c r="D4" s="160" t="s">
        <v>46</v>
      </c>
      <c r="E4" s="22" t="s">
        <v>47</v>
      </c>
      <c r="F4" s="22"/>
      <c r="G4" s="22" t="s">
        <v>48</v>
      </c>
      <c r="H4" s="23"/>
      <c r="I4" s="22" t="s">
        <v>49</v>
      </c>
      <c r="J4" s="22" t="s">
        <v>50</v>
      </c>
      <c r="K4" s="22" t="s">
        <v>51</v>
      </c>
      <c r="L4" s="129" t="s">
        <v>52</v>
      </c>
    </row>
    <row r="5" spans="1:13" ht="15" customHeight="1">
      <c r="A5" s="166"/>
      <c r="B5" s="164"/>
      <c r="C5" s="168"/>
      <c r="D5" s="161"/>
      <c r="E5" s="24" t="s">
        <v>140</v>
      </c>
      <c r="F5" s="25" t="s">
        <v>54</v>
      </c>
      <c r="G5" s="25" t="s">
        <v>55</v>
      </c>
      <c r="H5" s="25" t="s">
        <v>56</v>
      </c>
      <c r="I5" s="25" t="s">
        <v>57</v>
      </c>
      <c r="J5" s="25" t="s">
        <v>55</v>
      </c>
      <c r="K5" s="25" t="s">
        <v>58</v>
      </c>
      <c r="L5" s="130"/>
    </row>
    <row r="6" spans="1:13" ht="30" customHeight="1" thickBot="1">
      <c r="A6" s="166"/>
      <c r="B6" s="165"/>
      <c r="C6" s="26" t="s">
        <v>59</v>
      </c>
      <c r="D6" s="162"/>
      <c r="E6" s="26" t="s">
        <v>25</v>
      </c>
      <c r="F6" s="26" t="s">
        <v>26</v>
      </c>
      <c r="G6" s="26" t="s">
        <v>60</v>
      </c>
      <c r="H6" s="26" t="s">
        <v>61</v>
      </c>
      <c r="I6" s="26" t="s">
        <v>62</v>
      </c>
      <c r="J6" s="27" t="s">
        <v>63</v>
      </c>
      <c r="K6" s="26" t="s">
        <v>143</v>
      </c>
      <c r="L6" s="130"/>
    </row>
    <row r="7" spans="1:13" ht="24.95" customHeight="1">
      <c r="A7" s="170"/>
      <c r="B7" s="170"/>
      <c r="C7" s="28"/>
      <c r="D7" s="170"/>
      <c r="E7" s="169"/>
      <c r="F7" s="169"/>
      <c r="G7" s="137" t="str">
        <f>IF(F7&lt;&gt;"",IF($J$1=3/4,ROUNDDOWN(F7*3/4,0),IF($J$1="定額(中小、小規模)",IF(L7=1,100000000+ROUNDDOWN((SUM($F$7:F8)-100000000)*3/4,0),IF(L7=2,ROUNDDOWN(F7*3/4,0),F7)),IF($J$1="定額(中堅、みなし中堅)",IF(L7=1,100000000+ROUNDDOWN((SUM($F$7:F8)-100000000)*1/2,0),IF(L7=2,ROUNDDOWN(F7*1/2,0),F7)),IF($J$1=1/2,ROUNDDOWN(F7*1/2,0),"")))),"")</f>
        <v/>
      </c>
      <c r="H7" s="137" t="str">
        <f>IF(F7="","",F7-G7)</f>
        <v/>
      </c>
      <c r="I7" s="167"/>
      <c r="J7" s="137" t="str">
        <f>IF(H7&gt;=I7,G7,ROUNDDOWN(G7-0.5*(I7-H7),0))</f>
        <v/>
      </c>
      <c r="K7" s="137" t="str">
        <f>IF(J7="","",F7-J7)</f>
        <v/>
      </c>
      <c r="L7" s="130">
        <f>IF(COUNTIF($J$1,"*定額*")&gt;0,IF(SUM($L$6:L6)&gt;0,2,IF(SUM($F$7:F8)&gt;100000000,1,0)),0)</f>
        <v>0</v>
      </c>
      <c r="M7" s="131"/>
    </row>
    <row r="8" spans="1:13" ht="24.95" customHeight="1">
      <c r="A8" s="138"/>
      <c r="B8" s="138"/>
      <c r="C8" s="29"/>
      <c r="D8" s="138"/>
      <c r="E8" s="135"/>
      <c r="F8" s="135"/>
      <c r="G8" s="133"/>
      <c r="H8" s="133"/>
      <c r="I8" s="134"/>
      <c r="J8" s="133"/>
      <c r="K8" s="133"/>
      <c r="L8" s="130"/>
      <c r="M8" s="132"/>
    </row>
    <row r="9" spans="1:13" ht="24.95" customHeight="1">
      <c r="A9" s="138"/>
      <c r="B9" s="138"/>
      <c r="C9" s="30"/>
      <c r="D9" s="138"/>
      <c r="E9" s="135"/>
      <c r="F9" s="135"/>
      <c r="G9" s="133" t="str">
        <f>IF(F9&lt;&gt;"",IF($J$1=3/4,ROUNDDOWN(F9*3/4,0),IF($J$1="定額(中小、小規模)",IF(L9=1,100000000+ROUNDDOWN((SUM($F$7:F10)-100000000)*3/4,0),IF(L9=2,ROUNDDOWN(F9*3/4,0),F9)),IF($J$1="定額(中堅、みなし中堅)",IF(L9=1,100000000+ROUNDDOWN((SUM($F$7:F10)-100000000)*1/2,0),IF(L9=2,ROUNDDOWN(F9*1/2,0),F9)),IF($J$1=1/2,ROUNDDOWN(F9*1/2,0),"")))),"")</f>
        <v/>
      </c>
      <c r="H9" s="133" t="str">
        <f>IF(F9="","",F9-G9)</f>
        <v/>
      </c>
      <c r="I9" s="134"/>
      <c r="J9" s="133" t="str">
        <f t="shared" ref="J9" si="0">IF(H9&gt;=I9,G9,ROUNDDOWN(G9-0.5*(I9-H9),0))</f>
        <v/>
      </c>
      <c r="K9" s="133" t="str">
        <f t="shared" ref="K9" si="1">IF(J9="","",F9-J9)</f>
        <v/>
      </c>
      <c r="L9" s="130">
        <f>IF(COUNTIF($J$1,"*定額*")&gt;0,IF(SUM($L$6:L8)&gt;0,2,IF(SUM($F$7:F10)&gt;100000000,1,0)),0)</f>
        <v>0</v>
      </c>
      <c r="M9" s="131"/>
    </row>
    <row r="10" spans="1:13" ht="24.95" customHeight="1">
      <c r="A10" s="138"/>
      <c r="B10" s="138"/>
      <c r="C10" s="31"/>
      <c r="D10" s="138"/>
      <c r="E10" s="135"/>
      <c r="F10" s="135"/>
      <c r="G10" s="133"/>
      <c r="H10" s="133"/>
      <c r="I10" s="134"/>
      <c r="J10" s="133"/>
      <c r="K10" s="133"/>
      <c r="L10" s="130"/>
      <c r="M10" s="132"/>
    </row>
    <row r="11" spans="1:13" ht="24.95" customHeight="1">
      <c r="A11" s="138"/>
      <c r="B11" s="138"/>
      <c r="C11" s="32"/>
      <c r="D11" s="138"/>
      <c r="E11" s="135"/>
      <c r="F11" s="135"/>
      <c r="G11" s="133" t="str">
        <f>IF(F11&lt;&gt;"",IF($J$1=3/4,ROUNDDOWN(F11*3/4,0),IF($J$1="定額(中小、小規模)",IF(L11=1,100000000+ROUNDDOWN((SUM($F$7:F12)-100000000)*3/4,0),IF(L11=2,ROUNDDOWN(F11*3/4,0),F11)),IF($J$1="定額(中堅、みなし中堅)",IF(L11=1,100000000+ROUNDDOWN((SUM($F$7:F12)-100000000)*1/2,0),IF(L11=2,ROUNDDOWN(F11*1/2,0),F11)),IF($J$1=1/2,ROUNDDOWN(F11*1/2,0),"")))),"")</f>
        <v/>
      </c>
      <c r="H11" s="133" t="str">
        <f>IF(F11="","",F11-G11)</f>
        <v/>
      </c>
      <c r="I11" s="134"/>
      <c r="J11" s="133" t="str">
        <f t="shared" ref="J11" si="2">IF(H11&gt;=I11,G11,ROUNDDOWN(G11-0.5*(I11-H11),0))</f>
        <v/>
      </c>
      <c r="K11" s="133" t="str">
        <f t="shared" ref="K11" si="3">IF(J11="","",F11-J11)</f>
        <v/>
      </c>
      <c r="L11" s="130">
        <f>IF(COUNTIF($J$1,"*定額*")&gt;0,IF(SUM($L$6:L10)&gt;0,2,IF(SUM($F$7:F12)&gt;100000000,1,0)),0)</f>
        <v>0</v>
      </c>
      <c r="M11" s="131"/>
    </row>
    <row r="12" spans="1:13" ht="24.95" customHeight="1">
      <c r="A12" s="138"/>
      <c r="B12" s="138"/>
      <c r="C12" s="31"/>
      <c r="D12" s="138"/>
      <c r="E12" s="135"/>
      <c r="F12" s="135"/>
      <c r="G12" s="133"/>
      <c r="H12" s="133"/>
      <c r="I12" s="134"/>
      <c r="J12" s="133"/>
      <c r="K12" s="133"/>
      <c r="L12" s="130"/>
      <c r="M12" s="132"/>
    </row>
    <row r="13" spans="1:13" ht="24.95" customHeight="1">
      <c r="A13" s="138"/>
      <c r="B13" s="138"/>
      <c r="C13" s="33"/>
      <c r="D13" s="138"/>
      <c r="E13" s="135"/>
      <c r="F13" s="135"/>
      <c r="G13" s="133" t="str">
        <f>IF(F13&lt;&gt;"",IF($J$1=3/4,ROUNDDOWN(F13*3/4,0),IF($J$1="定額(中小、小規模)",IF(L13=1,100000000+ROUNDDOWN((SUM($F$7:F14)-100000000)*3/4,0),IF(L13=2,ROUNDDOWN(F13*3/4,0),F13)),IF($J$1="定額(中堅、みなし中堅)",IF(L13=1,100000000+ROUNDDOWN((SUM($F$7:F14)-100000000)*1/2,0),IF(L13=2,ROUNDDOWN(F13*1/2,0),F13)),IF($J$1=1/2,ROUNDDOWN(F13*1/2,0),"")))),"")</f>
        <v/>
      </c>
      <c r="H13" s="133" t="str">
        <f>IF(F13="","",F13-G13)</f>
        <v/>
      </c>
      <c r="I13" s="134"/>
      <c r="J13" s="133" t="str">
        <f t="shared" ref="J13" si="4">IF(H13&gt;=I13,G13,ROUNDDOWN(G13-0.5*(I13-H13),0))</f>
        <v/>
      </c>
      <c r="K13" s="133" t="str">
        <f t="shared" ref="K13" si="5">IF(J13="","",F13-J13)</f>
        <v/>
      </c>
      <c r="L13" s="130">
        <f>IF(COUNTIF($J$1,"*定額*")&gt;0,IF(SUM($L$6:L12)&gt;0,2,IF(SUM($F$7:F14)&gt;100000000,1,0)),0)</f>
        <v>0</v>
      </c>
      <c r="M13" s="131"/>
    </row>
    <row r="14" spans="1:13" ht="24.95" customHeight="1">
      <c r="A14" s="138"/>
      <c r="B14" s="138"/>
      <c r="C14" s="31"/>
      <c r="D14" s="138"/>
      <c r="E14" s="135"/>
      <c r="F14" s="135"/>
      <c r="G14" s="133"/>
      <c r="H14" s="133"/>
      <c r="I14" s="134"/>
      <c r="J14" s="133"/>
      <c r="K14" s="133"/>
      <c r="L14" s="130"/>
      <c r="M14" s="132"/>
    </row>
    <row r="15" spans="1:13" ht="24.95" customHeight="1">
      <c r="A15" s="138"/>
      <c r="B15" s="138"/>
      <c r="C15" s="30"/>
      <c r="D15" s="138"/>
      <c r="E15" s="135"/>
      <c r="F15" s="135"/>
      <c r="G15" s="133" t="str">
        <f>IF(F15&lt;&gt;"",IF($J$1=3/4,ROUNDDOWN(F15*3/4,0),IF($J$1="定額(中小、小規模)",IF(L15=1,100000000+ROUNDDOWN((SUM($F$7:F16)-100000000)*3/4,0),IF(L15=2,ROUNDDOWN(F15*3/4,0),F15)),IF($J$1="定額(中堅、みなし中堅)",IF(L15=1,100000000+ROUNDDOWN((SUM($F$7:F16)-100000000)*1/2,0),IF(L15=2,ROUNDDOWN(F15*1/2,0),F15)),IF($J$1=1/2,ROUNDDOWN(F15*1/2,0),"")))),"")</f>
        <v/>
      </c>
      <c r="H15" s="133" t="str">
        <f>IF(F15="","",F15-G15)</f>
        <v/>
      </c>
      <c r="I15" s="134"/>
      <c r="J15" s="133" t="str">
        <f t="shared" ref="J15" si="6">IF(H15&gt;=I15,G15,ROUNDDOWN(G15-0.5*(I15-H15),0))</f>
        <v/>
      </c>
      <c r="K15" s="133" t="str">
        <f t="shared" ref="K15" si="7">IF(J15="","",F15-J15)</f>
        <v/>
      </c>
      <c r="L15" s="130">
        <f>IF(COUNTIF($J$1,"*定額*")&gt;0,IF(SUM($L$6:L14)&gt;0,2,IF(SUM($F$7:F16)&gt;100000000,1,0)),0)</f>
        <v>0</v>
      </c>
      <c r="M15" s="131"/>
    </row>
    <row r="16" spans="1:13" ht="24.95" customHeight="1">
      <c r="A16" s="138"/>
      <c r="B16" s="138"/>
      <c r="C16" s="31"/>
      <c r="D16" s="138"/>
      <c r="E16" s="135"/>
      <c r="F16" s="135"/>
      <c r="G16" s="133"/>
      <c r="H16" s="133"/>
      <c r="I16" s="134"/>
      <c r="J16" s="133"/>
      <c r="K16" s="133"/>
      <c r="L16" s="130"/>
      <c r="M16" s="132"/>
    </row>
    <row r="17" spans="1:13" ht="24.95" customHeight="1">
      <c r="A17" s="138"/>
      <c r="B17" s="138"/>
      <c r="C17" s="32"/>
      <c r="D17" s="138"/>
      <c r="E17" s="135"/>
      <c r="F17" s="135"/>
      <c r="G17" s="133" t="str">
        <f>IF(F17&lt;&gt;"",IF($J$1=3/4,ROUNDDOWN(F17*3/4,0),IF($J$1="定額(中小、小規模)",IF(L17=1,100000000+ROUNDDOWN((SUM($F$7:F18)-100000000)*3/4,0),IF(L17=2,ROUNDDOWN(F17*3/4,0),F17)),IF($J$1="定額(中堅、みなし中堅)",IF(L17=1,100000000+ROUNDDOWN((SUM($F$7:F18)-100000000)*1/2,0),IF(L17=2,ROUNDDOWN(F17*1/2,0),F17)),IF($J$1=1/2,ROUNDDOWN(F17*1/2,0),"")))),"")</f>
        <v/>
      </c>
      <c r="H17" s="133" t="str">
        <f>IF(F17="","",F17-G17)</f>
        <v/>
      </c>
      <c r="I17" s="134"/>
      <c r="J17" s="133" t="str">
        <f t="shared" ref="J17" si="8">IF(H17&gt;=I17,G17,ROUNDDOWN(G17-0.5*(I17-H17),0))</f>
        <v/>
      </c>
      <c r="K17" s="133" t="str">
        <f t="shared" ref="K17" si="9">IF(J17="","",F17-J17)</f>
        <v/>
      </c>
      <c r="L17" s="130">
        <f>IF(COUNTIF($J$1,"*定額*")&gt;0,IF(SUM($L$6:L16)&gt;0,2,IF(SUM($F$7:F18)&gt;100000000,1,0)),0)</f>
        <v>0</v>
      </c>
      <c r="M17" s="131"/>
    </row>
    <row r="18" spans="1:13" ht="24.95" customHeight="1">
      <c r="A18" s="138"/>
      <c r="B18" s="138"/>
      <c r="C18" s="31"/>
      <c r="D18" s="138"/>
      <c r="E18" s="135"/>
      <c r="F18" s="135"/>
      <c r="G18" s="133"/>
      <c r="H18" s="133"/>
      <c r="I18" s="134"/>
      <c r="J18" s="133"/>
      <c r="K18" s="133"/>
      <c r="L18" s="130"/>
      <c r="M18" s="132"/>
    </row>
    <row r="19" spans="1:13" ht="24.95" customHeight="1">
      <c r="A19" s="138"/>
      <c r="B19" s="138"/>
      <c r="C19" s="33"/>
      <c r="D19" s="138"/>
      <c r="E19" s="135"/>
      <c r="F19" s="135"/>
      <c r="G19" s="133" t="str">
        <f>IF(F19&lt;&gt;"",IF($J$1=3/4,ROUNDDOWN(F19*3/4,0),IF($J$1="定額(中小、小規模)",IF(L19=1,100000000+ROUNDDOWN((SUM($F$7:F20)-100000000)*3/4,0),IF(L19=2,ROUNDDOWN(F19*3/4,0),F19)),IF($J$1="定額(中堅、みなし中堅)",IF(L19=1,100000000+ROUNDDOWN((SUM($F$7:F20)-100000000)*1/2,0),IF(L19=2,ROUNDDOWN(F19*1/2,0),F19)),IF($J$1=1/2,ROUNDDOWN(F19*1/2,0),"")))),"")</f>
        <v/>
      </c>
      <c r="H19" s="133" t="str">
        <f>IF(F19="","",F19-G19)</f>
        <v/>
      </c>
      <c r="I19" s="134"/>
      <c r="J19" s="133" t="str">
        <f t="shared" ref="J19" si="10">IF(H19&gt;=I19,G19,ROUNDDOWN(G19-0.5*(I19-H19),0))</f>
        <v/>
      </c>
      <c r="K19" s="133" t="str">
        <f t="shared" ref="K19" si="11">IF(J19="","",F19-J19)</f>
        <v/>
      </c>
      <c r="L19" s="130">
        <f>IF(COUNTIF($J$1,"*定額*")&gt;0,IF(SUM($L$6:L18)&gt;0,2,IF(SUM($F$7:F20)&gt;100000000,1,0)),0)</f>
        <v>0</v>
      </c>
      <c r="M19" s="131"/>
    </row>
    <row r="20" spans="1:13" ht="24.95" customHeight="1">
      <c r="A20" s="138"/>
      <c r="B20" s="138"/>
      <c r="C20" s="31"/>
      <c r="D20" s="138"/>
      <c r="E20" s="135"/>
      <c r="F20" s="135"/>
      <c r="G20" s="133"/>
      <c r="H20" s="133"/>
      <c r="I20" s="134"/>
      <c r="J20" s="133"/>
      <c r="K20" s="133"/>
      <c r="L20" s="130"/>
      <c r="M20" s="132"/>
    </row>
    <row r="21" spans="1:13" ht="24.95" customHeight="1">
      <c r="A21" s="138"/>
      <c r="B21" s="138"/>
      <c r="C21" s="33"/>
      <c r="D21" s="138"/>
      <c r="E21" s="135"/>
      <c r="F21" s="135"/>
      <c r="G21" s="133" t="str">
        <f>IF(F21&lt;&gt;"",IF($J$1=3/4,ROUNDDOWN(F21*3/4,0),IF($J$1="定額(中小、小規模)",IF(L21=1,100000000+ROUNDDOWN((SUM($F$7:F22)-100000000)*3/4,0),IF(L21=2,ROUNDDOWN(F21*3/4,0),F21)),IF($J$1="定額(中堅、みなし中堅)",IF(L21=1,100000000+ROUNDDOWN((SUM($F$7:F22)-100000000)*1/2,0),IF(L21=2,ROUNDDOWN(F21*1/2,0),F21)),IF($J$1=1/2,ROUNDDOWN(F21*1/2,0),"")))),"")</f>
        <v/>
      </c>
      <c r="H21" s="133" t="str">
        <f>IF(F21="","",F21-G21)</f>
        <v/>
      </c>
      <c r="I21" s="134"/>
      <c r="J21" s="133" t="str">
        <f t="shared" ref="J21" si="12">IF(H21&gt;=I21,G21,ROUNDDOWN(G21-0.5*(I21-H21),0))</f>
        <v/>
      </c>
      <c r="K21" s="133" t="str">
        <f t="shared" ref="K21" si="13">IF(J21="","",F21-J21)</f>
        <v/>
      </c>
      <c r="L21" s="130">
        <f>IF(COUNTIF($J$1,"*定額*")&gt;0,IF(SUM($L$6:L20)&gt;0,2,IF(SUM($F$7:F22)&gt;100000000,1,0)),0)</f>
        <v>0</v>
      </c>
      <c r="M21" s="131"/>
    </row>
    <row r="22" spans="1:13" ht="24.95" customHeight="1" thickBot="1">
      <c r="A22" s="148"/>
      <c r="B22" s="148"/>
      <c r="C22" s="34"/>
      <c r="D22" s="148"/>
      <c r="E22" s="141"/>
      <c r="F22" s="141"/>
      <c r="G22" s="142"/>
      <c r="H22" s="142"/>
      <c r="I22" s="155"/>
      <c r="J22" s="142"/>
      <c r="K22" s="142"/>
      <c r="L22" s="130"/>
      <c r="M22" s="132"/>
    </row>
    <row r="23" spans="1:13" ht="33.75" customHeight="1">
      <c r="A23" s="186" t="s">
        <v>130</v>
      </c>
      <c r="B23" s="187"/>
      <c r="C23" s="187"/>
      <c r="D23" s="188"/>
      <c r="E23" s="60" t="str">
        <f>IF(SUMIF($D$7:$D$22,"×",E7:E22)&lt;&gt;0,SUMIF($D$7:$D$22,"×",E7:E22),IF(COUNTA($D$7:$D$22)=0,"",0))</f>
        <v/>
      </c>
      <c r="F23" s="60" t="str">
        <f>IF(SUMIF($D$7:$D$22,"×",F7:F22)&lt;&gt;0,SUMIF($D$7:$D$22,"×",F7:F22),IF(COUNTA($D$7:$D$22)=0,"",0))</f>
        <v/>
      </c>
      <c r="G23" s="60" t="str">
        <f>IF(ROUNDDOWN(SUMIF($D$7:$D$22,"×",G7:G22),-3)&lt;&gt;0,ROUNDDOWN(SUMIF($D$7:$D$22,"×",G7:G22),-3),IF(COUNTIF(D7:D22,"×")&gt;0,0,IF(COUNTA($D$7:$D$22)=0,"",0)))</f>
        <v/>
      </c>
      <c r="H23" s="60" t="str">
        <f>IF(G23="","",F23-G23)</f>
        <v/>
      </c>
      <c r="I23" s="60" t="str">
        <f>IF(SUMIF($D$7:$D$22,"×",I7:I22)&lt;&gt;0,SUMIF($D$7:$D$22,"×",I7:I22),IF(COUNTA($D$7:$D$22)=0,"",0))</f>
        <v/>
      </c>
      <c r="J23" s="60" t="str">
        <f>IF(ROUNDDOWN(SUMIF($D$7:$D$22,"×",J7:J22),-3)&lt;&gt;0,ROUNDDOWN(SUMIF($D$7:$D$22,"×",J7:J22),-3),IF(COUNTA($D$7:$D$22)=0,"",0))</f>
        <v/>
      </c>
      <c r="K23" s="60" t="str">
        <f>IF(J23="","",F23-J23)</f>
        <v/>
      </c>
    </row>
    <row r="24" spans="1:13" ht="33.75" customHeight="1" thickBot="1">
      <c r="A24" s="180" t="s">
        <v>132</v>
      </c>
      <c r="B24" s="181"/>
      <c r="C24" s="181"/>
      <c r="D24" s="182"/>
      <c r="E24" s="41" t="str">
        <f>IF(SUMIF($D$7:$D$22,"〇",E7:E22)&lt;&gt;0,SUMIF($D$7:$D$22,"〇",E7:E22),IF(COUNTA($D$7:$D$22)=0,"",0))</f>
        <v/>
      </c>
      <c r="F24" s="41" t="str">
        <f>IF(SUMIF($D$7:$D$22,"〇",F7:F22)&lt;&gt;0,SUMIF($D$7:$D$22,"〇",F7:F22),IF(COUNTA($D$7:$D$22)=0,"",0))</f>
        <v/>
      </c>
      <c r="G24" s="41" t="str">
        <f>IF(ROUNDDOWN(SUMIF($D$7:$D$22,"〇",G7:G22),-3)&lt;&gt;0,ROUNDDOWN(SUMIF($D$7:$D$22,"〇",G7:G22),-3),IF(COUNTIF(D7:D22,"〇")&gt;0,0,IF(COUNTA($D$7:$D$22)=0,"",0)))</f>
        <v/>
      </c>
      <c r="H24" s="41" t="str">
        <f>IF(G24="","",F24-G24)</f>
        <v/>
      </c>
      <c r="I24" s="41" t="str">
        <f>IF(SUMIF($D$7:$D$22,"〇",I7:I22)&lt;&gt;0,SUMIF($D$7:$D$22,"〇",I7:I22),IF(COUNTA($D$7:$D$22)=0,"",0))</f>
        <v/>
      </c>
      <c r="J24" s="41" t="str">
        <f>IF(ROUNDDOWN(SUMIF($D$7:$D$22,"〇",J7:J22),-3)&lt;&gt;0,ROUNDDOWN(SUMIF($D$7:$D$22,"〇",J7:J22),-3),IF(COUNTA($D$7:$D$22)=0,"",0))</f>
        <v/>
      </c>
      <c r="K24" s="41" t="str">
        <f>IF(J24="","",F24-J24)</f>
        <v/>
      </c>
    </row>
    <row r="25" spans="1:13" ht="33.75" customHeight="1" thickBot="1">
      <c r="A25" s="183" t="s">
        <v>131</v>
      </c>
      <c r="B25" s="184"/>
      <c r="C25" s="184"/>
      <c r="D25" s="185"/>
      <c r="E25" s="42" t="str">
        <f t="shared" ref="E25:G25" si="14">IF(AND(E23="",E24=""),"",SUM(E23:E24))</f>
        <v/>
      </c>
      <c r="F25" s="42" t="str">
        <f t="shared" si="14"/>
        <v/>
      </c>
      <c r="G25" s="42" t="str">
        <f t="shared" si="14"/>
        <v/>
      </c>
      <c r="H25" s="42" t="str">
        <f>IF(AND(H23="",H24=""),"",SUM(H23:H24))</f>
        <v/>
      </c>
      <c r="I25" s="42" t="str">
        <f t="shared" ref="I25" si="15">IF(AND(I23="",I24=""),"",SUM(I23:I24))</f>
        <v/>
      </c>
      <c r="J25" s="42" t="str">
        <f>IF(AND(J23="",J24=""),"",IF(SUM(J23:J24)&gt;=300000000,"300,000,000",SUM(J23:J24)))</f>
        <v/>
      </c>
      <c r="K25" s="42" t="str">
        <f>IF(AND(K23="",K24=""),"",IF(J25="300,000,000",E25-J25,SUM(K23:K24)))</f>
        <v/>
      </c>
    </row>
    <row r="26" spans="1:13" ht="15" customHeight="1">
      <c r="A26" s="144" t="s">
        <v>64</v>
      </c>
      <c r="B26" s="144"/>
      <c r="C26" s="145"/>
      <c r="D26" s="145"/>
      <c r="E26" s="145"/>
      <c r="F26" s="145"/>
      <c r="G26" s="145"/>
      <c r="H26" s="145"/>
      <c r="I26" s="145"/>
      <c r="J26" s="145"/>
      <c r="K26" s="146"/>
    </row>
    <row r="27" spans="1:13" ht="15" customHeight="1">
      <c r="A27" s="139" t="s">
        <v>82</v>
      </c>
      <c r="B27" s="139"/>
      <c r="C27" s="140"/>
      <c r="D27" s="140"/>
      <c r="E27" s="140"/>
      <c r="F27" s="140"/>
      <c r="G27" s="140"/>
      <c r="H27" s="140"/>
      <c r="I27" s="140"/>
      <c r="J27" s="140"/>
      <c r="K27" s="143"/>
    </row>
    <row r="28" spans="1:13" ht="15" customHeight="1">
      <c r="A28" s="139" t="s">
        <v>66</v>
      </c>
      <c r="B28" s="139"/>
      <c r="C28" s="140"/>
      <c r="D28" s="140"/>
      <c r="E28" s="140"/>
      <c r="F28" s="140"/>
      <c r="G28" s="140"/>
      <c r="H28" s="140"/>
      <c r="I28" s="140"/>
      <c r="J28" s="140"/>
      <c r="K28" s="143"/>
    </row>
    <row r="29" spans="1:13" ht="30" customHeight="1">
      <c r="A29" s="139" t="s">
        <v>148</v>
      </c>
      <c r="B29" s="139"/>
      <c r="C29" s="140"/>
      <c r="D29" s="140"/>
      <c r="E29" s="140"/>
      <c r="F29" s="140"/>
      <c r="G29" s="140"/>
      <c r="H29" s="140"/>
      <c r="I29" s="140"/>
      <c r="J29" s="140"/>
      <c r="K29" s="143"/>
    </row>
    <row r="30" spans="1:13" ht="15" customHeight="1">
      <c r="A30" s="66" t="s">
        <v>129</v>
      </c>
      <c r="B30" s="35"/>
      <c r="F30" s="61"/>
      <c r="G30" s="61"/>
      <c r="H30" s="61"/>
    </row>
    <row r="31" spans="1:13" ht="18.75" customHeight="1"/>
    <row r="32" spans="1:13" ht="18.75" customHeight="1" thickBot="1">
      <c r="A32" s="18" t="s">
        <v>68</v>
      </c>
      <c r="B32" s="18"/>
      <c r="C32" s="18"/>
      <c r="D32" s="18"/>
      <c r="E32" s="18"/>
      <c r="F32" s="18"/>
      <c r="G32" s="18"/>
      <c r="H32" s="19" t="s">
        <v>43</v>
      </c>
    </row>
    <row r="33" spans="1:8" ht="18.75" customHeight="1">
      <c r="A33" s="171" t="s">
        <v>69</v>
      </c>
      <c r="B33" s="172"/>
      <c r="C33" s="172"/>
      <c r="D33" s="173"/>
      <c r="E33" s="36" t="s">
        <v>47</v>
      </c>
      <c r="F33" s="36" t="s">
        <v>70</v>
      </c>
      <c r="G33" s="36" t="s">
        <v>71</v>
      </c>
      <c r="H33" s="36" t="s">
        <v>71</v>
      </c>
    </row>
    <row r="34" spans="1:8" ht="18.75" customHeight="1">
      <c r="A34" s="174"/>
      <c r="B34" s="175"/>
      <c r="C34" s="175"/>
      <c r="D34" s="176"/>
      <c r="E34" s="37" t="s">
        <v>53</v>
      </c>
      <c r="F34" s="37"/>
      <c r="G34" s="37" t="s">
        <v>72</v>
      </c>
      <c r="H34" s="37" t="s">
        <v>73</v>
      </c>
    </row>
    <row r="35" spans="1:8" ht="18.75" customHeight="1" thickBot="1">
      <c r="A35" s="177"/>
      <c r="B35" s="178"/>
      <c r="C35" s="178"/>
      <c r="D35" s="179"/>
      <c r="E35" s="38" t="s">
        <v>25</v>
      </c>
      <c r="F35" s="38" t="s">
        <v>74</v>
      </c>
      <c r="G35" s="38" t="s">
        <v>75</v>
      </c>
      <c r="H35" s="38" t="s">
        <v>76</v>
      </c>
    </row>
    <row r="36" spans="1:8" ht="30" customHeight="1">
      <c r="A36" s="152" t="s">
        <v>77</v>
      </c>
      <c r="B36" s="153"/>
      <c r="C36" s="153"/>
      <c r="D36" s="154"/>
      <c r="E36" s="43" t="str">
        <f>E23</f>
        <v/>
      </c>
      <c r="F36" s="43" t="str">
        <f>F23</f>
        <v/>
      </c>
      <c r="G36" s="43" t="str">
        <f>J23</f>
        <v/>
      </c>
      <c r="H36" s="43" t="str">
        <f>K23</f>
        <v/>
      </c>
    </row>
    <row r="37" spans="1:8" ht="30" customHeight="1" thickBot="1">
      <c r="A37" s="149" t="s">
        <v>78</v>
      </c>
      <c r="B37" s="150"/>
      <c r="C37" s="150"/>
      <c r="D37" s="151"/>
      <c r="E37" s="44" t="str">
        <f>E24</f>
        <v/>
      </c>
      <c r="F37" s="44" t="str">
        <f>F24</f>
        <v/>
      </c>
      <c r="G37" s="44" t="str">
        <f>J24</f>
        <v/>
      </c>
      <c r="H37" s="44" t="str">
        <f>K24</f>
        <v/>
      </c>
    </row>
    <row r="38" spans="1:8" ht="15" customHeight="1">
      <c r="A38" s="139" t="s">
        <v>79</v>
      </c>
      <c r="B38" s="139"/>
      <c r="C38" s="140"/>
      <c r="D38" s="140"/>
      <c r="E38" s="140"/>
      <c r="F38" s="140"/>
      <c r="G38" s="140"/>
    </row>
  </sheetData>
  <mergeCells count="115">
    <mergeCell ref="L13:L14"/>
    <mergeCell ref="M13:M14"/>
    <mergeCell ref="G13:G14"/>
    <mergeCell ref="H13:H14"/>
    <mergeCell ref="I13:I14"/>
    <mergeCell ref="J13:J14"/>
    <mergeCell ref="K13:K14"/>
    <mergeCell ref="A13:A14"/>
    <mergeCell ref="B13:B14"/>
    <mergeCell ref="D13:D14"/>
    <mergeCell ref="E13:E14"/>
    <mergeCell ref="F13:F14"/>
    <mergeCell ref="F11:F12"/>
    <mergeCell ref="G11:G12"/>
    <mergeCell ref="H11:H12"/>
    <mergeCell ref="I11:I12"/>
    <mergeCell ref="J11:J12"/>
    <mergeCell ref="K11:K12"/>
    <mergeCell ref="L11:L12"/>
    <mergeCell ref="M11:M12"/>
    <mergeCell ref="E9:E10"/>
    <mergeCell ref="F9:F10"/>
    <mergeCell ref="G9:G10"/>
    <mergeCell ref="H9:H10"/>
    <mergeCell ref="I9:I10"/>
    <mergeCell ref="A1:D2"/>
    <mergeCell ref="I1:I2"/>
    <mergeCell ref="J1:J2"/>
    <mergeCell ref="A4:A6"/>
    <mergeCell ref="B4:B6"/>
    <mergeCell ref="C4:C5"/>
    <mergeCell ref="D4:D6"/>
    <mergeCell ref="L4:L6"/>
    <mergeCell ref="A7:A8"/>
    <mergeCell ref="B7:B8"/>
    <mergeCell ref="D7:D8"/>
    <mergeCell ref="E7:E8"/>
    <mergeCell ref="F7:F8"/>
    <mergeCell ref="G7:G8"/>
    <mergeCell ref="H7:H8"/>
    <mergeCell ref="I7:I8"/>
    <mergeCell ref="J7:J8"/>
    <mergeCell ref="K7:K8"/>
    <mergeCell ref="L7:L8"/>
    <mergeCell ref="M7:M8"/>
    <mergeCell ref="A15:A16"/>
    <mergeCell ref="B15:B16"/>
    <mergeCell ref="D15:D16"/>
    <mergeCell ref="E15:E16"/>
    <mergeCell ref="F15:F16"/>
    <mergeCell ref="G15:G16"/>
    <mergeCell ref="H15:H16"/>
    <mergeCell ref="I15:I16"/>
    <mergeCell ref="J15:J16"/>
    <mergeCell ref="K15:K16"/>
    <mergeCell ref="L15:L16"/>
    <mergeCell ref="M15:M16"/>
    <mergeCell ref="A9:A10"/>
    <mergeCell ref="B9:B10"/>
    <mergeCell ref="D9:D10"/>
    <mergeCell ref="J9:J10"/>
    <mergeCell ref="K9:K10"/>
    <mergeCell ref="L9:L10"/>
    <mergeCell ref="M9:M10"/>
    <mergeCell ref="A11:A12"/>
    <mergeCell ref="B11:B12"/>
    <mergeCell ref="D11:D12"/>
    <mergeCell ref="E11:E12"/>
    <mergeCell ref="A17:A18"/>
    <mergeCell ref="B17:B18"/>
    <mergeCell ref="D17:D18"/>
    <mergeCell ref="E17:E18"/>
    <mergeCell ref="F17:F18"/>
    <mergeCell ref="M17:M18"/>
    <mergeCell ref="A19:A20"/>
    <mergeCell ref="B19:B20"/>
    <mergeCell ref="D19:D20"/>
    <mergeCell ref="E19:E20"/>
    <mergeCell ref="F19:F20"/>
    <mergeCell ref="G19:G20"/>
    <mergeCell ref="H19:H20"/>
    <mergeCell ref="I19:I20"/>
    <mergeCell ref="J19:J20"/>
    <mergeCell ref="G17:G18"/>
    <mergeCell ref="H17:H18"/>
    <mergeCell ref="I17:I18"/>
    <mergeCell ref="J17:J18"/>
    <mergeCell ref="K17:K18"/>
    <mergeCell ref="L17:L18"/>
    <mergeCell ref="L21:L22"/>
    <mergeCell ref="A24:D24"/>
    <mergeCell ref="A25:D25"/>
    <mergeCell ref="A26:K26"/>
    <mergeCell ref="A27:K27"/>
    <mergeCell ref="M21:M22"/>
    <mergeCell ref="A23:D23"/>
    <mergeCell ref="K19:K20"/>
    <mergeCell ref="L19:L20"/>
    <mergeCell ref="M19:M20"/>
    <mergeCell ref="A21:A22"/>
    <mergeCell ref="B21:B22"/>
    <mergeCell ref="D21:D22"/>
    <mergeCell ref="E21:E22"/>
    <mergeCell ref="F21:F22"/>
    <mergeCell ref="G21:G22"/>
    <mergeCell ref="H21:H22"/>
    <mergeCell ref="A38:G38"/>
    <mergeCell ref="A29:K29"/>
    <mergeCell ref="A33:D35"/>
    <mergeCell ref="A36:D36"/>
    <mergeCell ref="A37:D37"/>
    <mergeCell ref="A28:K28"/>
    <mergeCell ref="I21:I22"/>
    <mergeCell ref="J21:J22"/>
    <mergeCell ref="K21:K22"/>
  </mergeCells>
  <phoneticPr fontId="2"/>
  <conditionalFormatting sqref="J1:J2">
    <cfRule type="expression" dxfId="6" priority="3">
      <formula>IF(COUNTA($E$7:$E$22)&gt;0,$J$1="")</formula>
    </cfRule>
  </conditionalFormatting>
  <conditionalFormatting sqref="J25:K25">
    <cfRule type="expression" dxfId="5" priority="2">
      <formula>SUM($J$23:$J$24)&gt;=1500000000</formula>
    </cfRule>
  </conditionalFormatting>
  <conditionalFormatting sqref="D7:D22">
    <cfRule type="expression" dxfId="4" priority="1">
      <formula>IF(E7&lt;&gt;"",D7="")</formula>
    </cfRule>
  </conditionalFormatting>
  <dataValidations count="2">
    <dataValidation type="list" allowBlank="1" showInputMessage="1" showErrorMessage="1" sqref="D7:D22" xr:uid="{00000000-0002-0000-0200-000000000000}">
      <formula1>"　,〇,×"</formula1>
    </dataValidation>
    <dataValidation type="list" showInputMessage="1" showErrorMessage="1" sqref="J1:J2" xr:uid="{00000000-0002-0000-0200-000001000000}">
      <formula1>"　,3/4,1/2,定額(中小、小規模),,定額(中堅、みなし中堅)"</formula1>
    </dataValidation>
  </dataValidations>
  <printOptions horizontalCentered="1"/>
  <pageMargins left="0.51181102362204722" right="0.51181102362204722" top="0.74803149606299213" bottom="0.35433070866141736" header="0.31496062992125984" footer="0.31496062992125984"/>
  <pageSetup paperSize="9" scale="64"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N35"/>
  <sheetViews>
    <sheetView view="pageBreakPreview" zoomScale="85" zoomScaleNormal="100" zoomScaleSheetLayoutView="85" workbookViewId="0">
      <selection activeCell="A26" sqref="A26"/>
    </sheetView>
  </sheetViews>
  <sheetFormatPr defaultColWidth="9" defaultRowHeight="13.5"/>
  <cols>
    <col min="1" max="2" width="9" style="21" customWidth="1"/>
    <col min="3" max="3" width="31.25" style="21" customWidth="1"/>
    <col min="4" max="5" width="9.75" style="21" bestFit="1" customWidth="1"/>
    <col min="6" max="12" width="17.5" style="21" customWidth="1"/>
    <col min="13" max="13" width="9" style="21" customWidth="1"/>
    <col min="14" max="14" width="19.625" style="21" customWidth="1"/>
    <col min="15" max="16384" width="9" style="21"/>
  </cols>
  <sheetData>
    <row r="1" spans="1:14" s="14" customFormat="1" ht="18.75" customHeight="1">
      <c r="A1" s="136" t="s">
        <v>146</v>
      </c>
      <c r="B1" s="136"/>
      <c r="C1" s="136"/>
      <c r="D1" s="136"/>
      <c r="E1" s="136"/>
      <c r="F1" s="2"/>
      <c r="G1" s="2"/>
      <c r="H1" s="2"/>
      <c r="I1" s="16"/>
      <c r="J1" s="156" t="s">
        <v>42</v>
      </c>
      <c r="K1" s="158"/>
      <c r="L1" s="12"/>
      <c r="M1" s="12"/>
    </row>
    <row r="2" spans="1:14" s="14" customFormat="1" ht="18.75" customHeight="1" thickBot="1">
      <c r="A2" s="136"/>
      <c r="B2" s="136"/>
      <c r="C2" s="136"/>
      <c r="D2" s="136"/>
      <c r="E2" s="136"/>
      <c r="F2" s="2"/>
      <c r="G2" s="2"/>
      <c r="H2" s="2"/>
      <c r="I2" s="17"/>
      <c r="J2" s="157"/>
      <c r="K2" s="159"/>
      <c r="L2" s="12"/>
      <c r="M2" s="12"/>
    </row>
    <row r="3" spans="1:14" ht="18.75" customHeight="1" thickBot="1">
      <c r="A3" s="189" t="s">
        <v>138</v>
      </c>
      <c r="B3" s="189"/>
      <c r="C3" s="190"/>
      <c r="D3" s="190"/>
      <c r="E3" s="190"/>
      <c r="F3" s="190"/>
      <c r="G3" s="190"/>
      <c r="H3" s="190"/>
      <c r="I3" s="190"/>
      <c r="J3" s="190"/>
      <c r="K3" s="190"/>
      <c r="L3" s="20" t="s">
        <v>43</v>
      </c>
    </row>
    <row r="4" spans="1:14" ht="15" customHeight="1">
      <c r="A4" s="163" t="s">
        <v>147</v>
      </c>
      <c r="B4" s="163" t="s">
        <v>80</v>
      </c>
      <c r="C4" s="160" t="s">
        <v>45</v>
      </c>
      <c r="D4" s="197" t="s">
        <v>83</v>
      </c>
      <c r="E4" s="160" t="s">
        <v>46</v>
      </c>
      <c r="F4" s="22" t="s">
        <v>47</v>
      </c>
      <c r="G4" s="22"/>
      <c r="H4" s="22" t="s">
        <v>48</v>
      </c>
      <c r="I4" s="23"/>
      <c r="J4" s="22" t="s">
        <v>49</v>
      </c>
      <c r="K4" s="22" t="s">
        <v>50</v>
      </c>
      <c r="L4" s="22" t="s">
        <v>51</v>
      </c>
      <c r="M4" s="129" t="s">
        <v>52</v>
      </c>
    </row>
    <row r="5" spans="1:14" ht="15" customHeight="1">
      <c r="A5" s="166"/>
      <c r="B5" s="164"/>
      <c r="C5" s="168"/>
      <c r="D5" s="198"/>
      <c r="E5" s="161"/>
      <c r="F5" s="24" t="s">
        <v>140</v>
      </c>
      <c r="G5" s="25" t="s">
        <v>54</v>
      </c>
      <c r="H5" s="25" t="s">
        <v>55</v>
      </c>
      <c r="I5" s="25" t="s">
        <v>56</v>
      </c>
      <c r="J5" s="25" t="s">
        <v>57</v>
      </c>
      <c r="K5" s="25" t="s">
        <v>55</v>
      </c>
      <c r="L5" s="25" t="s">
        <v>58</v>
      </c>
      <c r="M5" s="130"/>
    </row>
    <row r="6" spans="1:14" ht="30" customHeight="1" thickBot="1">
      <c r="A6" s="166"/>
      <c r="B6" s="165"/>
      <c r="C6" s="26" t="s">
        <v>59</v>
      </c>
      <c r="D6" s="199"/>
      <c r="E6" s="162"/>
      <c r="F6" s="26" t="s">
        <v>25</v>
      </c>
      <c r="G6" s="26" t="s">
        <v>26</v>
      </c>
      <c r="H6" s="26" t="s">
        <v>60</v>
      </c>
      <c r="I6" s="26" t="s">
        <v>61</v>
      </c>
      <c r="J6" s="26" t="s">
        <v>62</v>
      </c>
      <c r="K6" s="27" t="s">
        <v>63</v>
      </c>
      <c r="L6" s="26" t="s">
        <v>143</v>
      </c>
      <c r="M6" s="130"/>
    </row>
    <row r="7" spans="1:14" ht="24.95" customHeight="1">
      <c r="A7" s="170"/>
      <c r="B7" s="170"/>
      <c r="C7" s="28"/>
      <c r="D7" s="170"/>
      <c r="E7" s="170"/>
      <c r="F7" s="169"/>
      <c r="G7" s="169"/>
      <c r="H7" s="137" t="str">
        <f>IF(G7&lt;&gt;"",IF($K$1=3/4,ROUNDDOWN(G7*3/4,0),IF($K$1="定額(中小、小規模)",IF(M7=1,100000000+ROUNDDOWN((SUM($G$7:G8)-100000000)*3/4,0),IF(M7=2,ROUNDDOWN(G7*3/4,0),G7)),IF($K$1="定額(中堅、みなし中堅)",IF(M7=1,100000000+ROUNDDOWN((SUM($G$7:G8)-100000000)*1/2,0),IF(M7=2,ROUNDDOWN(G7*1/2,0),G7)),IF($K$1=1/2,ROUNDDOWN(G7*1/2,0),"")))),"")</f>
        <v/>
      </c>
      <c r="I7" s="137" t="str">
        <f>IF(G7="","",G7-H7)</f>
        <v/>
      </c>
      <c r="J7" s="202"/>
      <c r="K7" s="137" t="str">
        <f>IF(I7&gt;=J7,H7,ROUNDDOWN(H7-0.5*(J7-I7),0))</f>
        <v/>
      </c>
      <c r="L7" s="137" t="str">
        <f>IF(K7="","",G7-K7)</f>
        <v/>
      </c>
      <c r="M7" s="130">
        <f>IF(COUNTIF($K$1,"*定額*")&gt;0,IF(SUM($M$6:M6)&gt;0,2,IF(SUM($G$7:G8)&gt;100000000,1,0)),0)</f>
        <v>0</v>
      </c>
      <c r="N7" s="131"/>
    </row>
    <row r="8" spans="1:14" ht="24.95" customHeight="1">
      <c r="A8" s="138"/>
      <c r="B8" s="138"/>
      <c r="C8" s="29"/>
      <c r="D8" s="138"/>
      <c r="E8" s="138"/>
      <c r="F8" s="135"/>
      <c r="G8" s="135"/>
      <c r="H8" s="133"/>
      <c r="I8" s="133"/>
      <c r="J8" s="201"/>
      <c r="K8" s="133"/>
      <c r="L8" s="133"/>
      <c r="M8" s="130"/>
      <c r="N8" s="132"/>
    </row>
    <row r="9" spans="1:14" ht="24.95" customHeight="1">
      <c r="A9" s="138"/>
      <c r="B9" s="138"/>
      <c r="C9" s="30"/>
      <c r="D9" s="138"/>
      <c r="E9" s="138"/>
      <c r="F9" s="135"/>
      <c r="G9" s="135"/>
      <c r="H9" s="133" t="str">
        <f>IF(G9&lt;&gt;"",IF($K$1=3/4,ROUNDDOWN(G9*3/4,0),IF($K$1="定額(中小、小規模)",IF(M9=1,100000000+ROUNDDOWN((SUM($G$7:G10)-100000000)*3/4,0),IF(M9=2,ROUNDDOWN(G9*3/4,0),G9)),IF($K$1="定額(中堅、みなし中堅)",IF(M9=1,100000000+ROUNDDOWN((SUM($G$7:G10)-100000000)*1/2,0),IF(M9=2,ROUNDDOWN(G9*1/2,0),G9)),IF($K$1=1/2,ROUNDDOWN(G9*1/2,0),"")))),"")</f>
        <v/>
      </c>
      <c r="I9" s="133" t="str">
        <f>IF(G9="","",G9-H9)</f>
        <v/>
      </c>
      <c r="J9" s="200"/>
      <c r="K9" s="133" t="str">
        <f>IF(I9&gt;=J9,H9,ROUNDDOWN(H9-0.5*(J9-I9),0))</f>
        <v/>
      </c>
      <c r="L9" s="133" t="str">
        <f t="shared" ref="L9" si="0">IF(K9="","",G9-K9)</f>
        <v/>
      </c>
      <c r="M9" s="130">
        <f>IF(COUNTIF($K$1,"*定額*")&gt;0,IF(SUM($M$6:M8)&gt;0,2,IF(SUM($G$7:G10)&gt;100000000,1,0)),0)</f>
        <v>0</v>
      </c>
      <c r="N9" s="131"/>
    </row>
    <row r="10" spans="1:14" ht="24.95" customHeight="1">
      <c r="A10" s="138"/>
      <c r="B10" s="138"/>
      <c r="C10" s="31"/>
      <c r="D10" s="138"/>
      <c r="E10" s="138"/>
      <c r="F10" s="135"/>
      <c r="G10" s="135"/>
      <c r="H10" s="133"/>
      <c r="I10" s="133"/>
      <c r="J10" s="201"/>
      <c r="K10" s="133"/>
      <c r="L10" s="133"/>
      <c r="M10" s="130"/>
      <c r="N10" s="132"/>
    </row>
    <row r="11" spans="1:14" ht="24.95" customHeight="1">
      <c r="A11" s="138"/>
      <c r="B11" s="138"/>
      <c r="C11" s="32"/>
      <c r="D11" s="138"/>
      <c r="E11" s="138"/>
      <c r="F11" s="135"/>
      <c r="G11" s="135"/>
      <c r="H11" s="133" t="str">
        <f>IF(G11&lt;&gt;"",IF($K$1=3/4,ROUNDDOWN(G11*3/4,0),IF($K$1="定額(中小、小規模)",IF(M11=1,100000000+ROUNDDOWN((SUM($G$7:G12)-100000000)*3/4,0),IF(M11=2,ROUNDDOWN(G11*3/4,0),G11)),IF($K$1="定額(中堅、みなし中堅)",IF(M11=1,100000000+ROUNDDOWN((SUM($G$7:G12)-100000000)*1/2,0),IF(M11=2,ROUNDDOWN(G11*1/2,0),G11)),IF($K$1=1/2,ROUNDDOWN(G11*1/2,0),"")))),"")</f>
        <v/>
      </c>
      <c r="I11" s="133" t="str">
        <f>IF(G11="","",G11-H11)</f>
        <v/>
      </c>
      <c r="J11" s="134"/>
      <c r="K11" s="133" t="str">
        <f>IF(I11&gt;=J11,H11,ROUNDDOWN(H11-0.5*(J11-I11),0))</f>
        <v/>
      </c>
      <c r="L11" s="133" t="str">
        <f t="shared" ref="L11" si="1">IF(K11="","",G11-K11)</f>
        <v/>
      </c>
      <c r="M11" s="130">
        <f>IF(COUNTIF($K$1,"*定額*")&gt;0,IF(SUM($M$6:M10)&gt;0,2,IF(SUM($G$7:G12)&gt;100000000,1,0)),0)</f>
        <v>0</v>
      </c>
      <c r="N11" s="131"/>
    </row>
    <row r="12" spans="1:14" ht="24.95" customHeight="1">
      <c r="A12" s="138"/>
      <c r="B12" s="138"/>
      <c r="C12" s="31"/>
      <c r="D12" s="138"/>
      <c r="E12" s="138"/>
      <c r="F12" s="135"/>
      <c r="G12" s="135"/>
      <c r="H12" s="133"/>
      <c r="I12" s="133"/>
      <c r="J12" s="134"/>
      <c r="K12" s="133"/>
      <c r="L12" s="133"/>
      <c r="M12" s="130"/>
      <c r="N12" s="132"/>
    </row>
    <row r="13" spans="1:14" ht="24.95" customHeight="1">
      <c r="A13" s="138"/>
      <c r="B13" s="138"/>
      <c r="C13" s="33"/>
      <c r="D13" s="138"/>
      <c r="E13" s="138"/>
      <c r="F13" s="135"/>
      <c r="G13" s="135"/>
      <c r="H13" s="133" t="str">
        <f>IF(G13&lt;&gt;"",IF($K$1=3/4,ROUNDDOWN(G13*3/4,0),IF($K$1="定額(中小、小規模)",IF(M13=1,100000000+ROUNDDOWN((SUM($G$7:G14)-100000000)*3/4,0),IF(M13=2,ROUNDDOWN(G13*3/4,0),G13)),IF($K$1="定額(中堅、みなし中堅)",IF(M13=1,100000000+ROUNDDOWN((SUM($G$7:G14)-100000000)*1/2,0),IF(M13=2,ROUNDDOWN(G13*1/2,0),G13)),IF($K$1=1/2,ROUNDDOWN(G13*1/2,0),"")))),"")</f>
        <v/>
      </c>
      <c r="I13" s="133" t="str">
        <f>IF(G13="","",G13-H13)</f>
        <v/>
      </c>
      <c r="J13" s="134"/>
      <c r="K13" s="133" t="str">
        <f>IF(I13&gt;=J13,H13,ROUNDDOWN(H13-0.5*(J13-I13),0))</f>
        <v/>
      </c>
      <c r="L13" s="133" t="str">
        <f t="shared" ref="L13" si="2">IF(K13="","",G13-K13)</f>
        <v/>
      </c>
      <c r="M13" s="130">
        <f>IF(COUNTIF($K$1,"*定額*")&gt;0,IF(SUM($M$6:M12)&gt;0,2,IF(SUM($G$7:G14)&gt;100000000,1,0)),0)</f>
        <v>0</v>
      </c>
      <c r="N13" s="131"/>
    </row>
    <row r="14" spans="1:14" ht="24.95" customHeight="1">
      <c r="A14" s="138"/>
      <c r="B14" s="138"/>
      <c r="C14" s="31"/>
      <c r="D14" s="138"/>
      <c r="E14" s="138"/>
      <c r="F14" s="135"/>
      <c r="G14" s="135"/>
      <c r="H14" s="133"/>
      <c r="I14" s="133"/>
      <c r="J14" s="134"/>
      <c r="K14" s="133"/>
      <c r="L14" s="133"/>
      <c r="M14" s="130"/>
      <c r="N14" s="132"/>
    </row>
    <row r="15" spans="1:14" ht="24.95" customHeight="1">
      <c r="A15" s="138"/>
      <c r="B15" s="138"/>
      <c r="C15" s="33"/>
      <c r="D15" s="138"/>
      <c r="E15" s="138"/>
      <c r="F15" s="135"/>
      <c r="G15" s="135"/>
      <c r="H15" s="133" t="str">
        <f>IF(G15&lt;&gt;"",IF($K$1=3/4,ROUNDDOWN(G15*3/4,0),IF($K$1="定額(中小、小規模)",IF(M15=1,100000000+ROUNDDOWN((SUM($G$7:G16)-100000000)*3/4,0),IF(M15=2,ROUNDDOWN(G15*3/4,0),G15)),IF($K$1="定額(中堅、みなし中堅)",IF(M15=1,100000000+ROUNDDOWN((SUM($G$7:G16)-100000000)*1/2,0),IF(M15=2,ROUNDDOWN(G15*1/2,0),G15)),IF($K$1=1/2,ROUNDDOWN(G15*1/2,0),"")))),"")</f>
        <v/>
      </c>
      <c r="I15" s="133" t="str">
        <f>IF(G15="","",G15-H15)</f>
        <v/>
      </c>
      <c r="J15" s="134"/>
      <c r="K15" s="133" t="str">
        <f>IF(I15&gt;=J15,H15,ROUNDDOWN(H15-0.5*(J15-I15),0))</f>
        <v/>
      </c>
      <c r="L15" s="133" t="str">
        <f t="shared" ref="L15" si="3">IF(K15="","",G15-K15)</f>
        <v/>
      </c>
      <c r="M15" s="130">
        <f>IF(COUNTIF($K$1,"*定額*")&gt;0,IF(SUM($M$6:M14)&gt;0,2,IF(SUM($G$7:G16)&gt;100000000,1,0)),0)</f>
        <v>0</v>
      </c>
      <c r="N15" s="131"/>
    </row>
    <row r="16" spans="1:14" ht="24.95" customHeight="1" thickBot="1">
      <c r="A16" s="148"/>
      <c r="B16" s="148"/>
      <c r="C16" s="34"/>
      <c r="D16" s="148"/>
      <c r="E16" s="148"/>
      <c r="F16" s="141"/>
      <c r="G16" s="141"/>
      <c r="H16" s="142"/>
      <c r="I16" s="142"/>
      <c r="J16" s="155"/>
      <c r="K16" s="142"/>
      <c r="L16" s="142"/>
      <c r="M16" s="130"/>
      <c r="N16" s="132"/>
    </row>
    <row r="17" spans="1:13" ht="33.75" customHeight="1">
      <c r="A17" s="186" t="s">
        <v>133</v>
      </c>
      <c r="B17" s="187"/>
      <c r="C17" s="187"/>
      <c r="D17" s="187"/>
      <c r="E17" s="188"/>
      <c r="F17" s="40" t="str">
        <f>IF(SUMIFS(F7:F16,$D$7:$D$16,"施設",$E$7:$E$16,"×")&lt;&gt;0,SUMIFS(F7:F16,$D$7:$D$16,"施設",$E$7:$E$16,"×"),IF(COUNTA($E$7:$E$16)=0,"",0))</f>
        <v/>
      </c>
      <c r="G17" s="40" t="str">
        <f>IF(SUMIFS(G7:G16,$D$7:$D$16,"施設",$E$7:$E$16,"×")&lt;&gt;0,SUMIFS(G7:G16,$D$7:$D$16,"施設",$E$7:$E$16,"×"),IF(COUNTA($E$7:$E$16)=0,"",0))</f>
        <v/>
      </c>
      <c r="H17" s="40" t="str">
        <f>IF(ROUNDDOWN(SUMIFS(H7:H16,$D$7:$D$16,"施設",$E$7:$E$16,"×"),-3)&lt;&gt;0,ROUNDDOWN(SUMIFS(H7:H16,$D$7:$D$16,"施設",$E$7:$E$16,"×"),-3),IF(COUNTA($E$7:$E$16)=0,"",0))</f>
        <v/>
      </c>
      <c r="I17" s="63" t="str">
        <f>IF(H17="","",G17-H17)</f>
        <v/>
      </c>
      <c r="J17" s="40" t="str">
        <f t="shared" ref="J17" si="4">IF(SUMIFS(J7:J16,$D$7:$D$16,"施設",$E$7:$E$16,"×")&lt;&gt;0,SUMIFS(J7:J16,$D$7:$D$16,"施設",$E$7:$E$16,"×"),IF(COUNTA($E$7:$E$16)=0,"",0))</f>
        <v/>
      </c>
      <c r="K17" s="40" t="str">
        <f>IF(ROUNDDOWN(SUMIFS(K7:K16,$D$7:$D$16,"施設",$E$7:$E$16,"×"),0)&lt;&gt;0,ROUNDDOWN(SUMIFS(K7:K16,$D$7:$D$16,"施設",$E$7:$E$16,"×"),-3),IF(COUNTA($E$7:$E$16)=0,"",0))</f>
        <v/>
      </c>
      <c r="L17" s="63" t="str">
        <f>IF(K17="","",G17-K17)</f>
        <v/>
      </c>
    </row>
    <row r="18" spans="1:13" ht="33.75" customHeight="1">
      <c r="A18" s="191" t="s">
        <v>134</v>
      </c>
      <c r="B18" s="192"/>
      <c r="C18" s="192"/>
      <c r="D18" s="192"/>
      <c r="E18" s="193"/>
      <c r="F18" s="45" t="str">
        <f>IF(SUMIFS(F7:F16,$D$7:$D$16,"設備",$E$7:$E$16,"×")&lt;&gt;0,SUMIFS(F7:F16,$D$7:$D$16,"設備",$E$7:$E$16,"×"),IF(COUNTA($E$7:$E$16)=0,"",0))</f>
        <v/>
      </c>
      <c r="G18" s="45" t="str">
        <f>IF(SUMIFS(G7:G16,$D$7:$D$16,"設備",$E$7:$E$16,"×")&lt;&gt;0,SUMIFS(G7:G16,$D$7:$D$16,"設備",$E$7:$E$16,"×"),IF(COUNTA($E$7:$E$16)=0,"",0))</f>
        <v/>
      </c>
      <c r="H18" s="45" t="str">
        <f>IF(ROUNDDOWN(SUMIFS(H7:H16,$D$7:$D$16,"設備",$E$7:$E$16,"×"),-3)&lt;&gt;0,ROUNDDOWN(SUMIFS(H7:H16,$D$7:$D$16,"設備",$E$7:$E$16,"×"),-3),IF(COUNTA($E$7:$E$16)=0,"",0))</f>
        <v/>
      </c>
      <c r="I18" s="62" t="str">
        <f t="shared" ref="I18:I19" si="5">IF(H18="","",G18-H18)</f>
        <v/>
      </c>
      <c r="J18" s="45" t="str">
        <f t="shared" ref="J18" si="6">IF(SUMIFS(J7:J16,$D$7:$D$16,"設備",$E$7:$E$16,"×")&lt;&gt;0,SUMIFS(J7:J16,$D$7:$D$16,"設備",$E$7:$E$16,"×"),IF(COUNTA($E$7:$E$16)=0,"",0))</f>
        <v/>
      </c>
      <c r="K18" s="45" t="str">
        <f>IF(ROUNDDOWN(SUMIFS(K7:K16,$D$7:$D$16,"設備",$E$7:$E$16,"×"),-3)&lt;&gt;0,ROUNDDOWN(SUMIFS(K7:K16,$D$7:$D$16,"設備",$E$7:$E$16,"×"),-3),IF(COUNTA($E$7:$E$16)=0,"",0))</f>
        <v/>
      </c>
      <c r="L18" s="62" t="str">
        <f>IF(K18="","",G18-K18)</f>
        <v/>
      </c>
    </row>
    <row r="19" spans="1:13" ht="33.75" customHeight="1" thickBot="1">
      <c r="A19" s="180" t="s">
        <v>132</v>
      </c>
      <c r="B19" s="181"/>
      <c r="C19" s="181"/>
      <c r="D19" s="181"/>
      <c r="E19" s="182"/>
      <c r="F19" s="41" t="str">
        <f>IF(SUMIF($E$7:$E$16,"〇",F7:F16)&lt;&gt;0,SUMIF($E$7:$E$16,"〇",F7:F16),IF(COUNTA($E$7:$E$16)=0,"",0))</f>
        <v/>
      </c>
      <c r="G19" s="41" t="str">
        <f>IF(SUMIF($E$7:$E$16,"〇",G7:G16)&lt;&gt;0,SUMIF($E$7:$E$16,"〇",G7:G16),IF(COUNTA($E$7:$E$16)=0,"",0))</f>
        <v/>
      </c>
      <c r="H19" s="41" t="str">
        <f>IF(ROUNDDOWN(SUMIF($E$7:$E$16,"〇",H7:H16),-3)&lt;&gt;0,ROUNDDOWN(SUMIF($E$7:$E$16,"〇",H7:H16),-3),IF(COUNTA($E$7:$E$16)=0,"",0))</f>
        <v/>
      </c>
      <c r="I19" s="64" t="str">
        <f t="shared" si="5"/>
        <v/>
      </c>
      <c r="J19" s="41" t="str">
        <f t="shared" ref="J19" si="7">IF(SUMIF($E$7:$E$16,"〇",J7:J16)&lt;&gt;0,SUMIF($E$7:$E$16,"〇",J7:J16),IF(COUNTA($E$7:$E$16)=0,"",0))</f>
        <v/>
      </c>
      <c r="K19" s="41" t="str">
        <f>IF(ROUNDDOWN(SUMIF($E$7:$E$16,"〇",K7:K16),-3)&lt;&gt;0,ROUNDDOWN(SUMIF($E$7:$E$16,"〇",K7:K16),-3),IF(COUNTA($E$7:$E$16)=0,"",0))</f>
        <v/>
      </c>
      <c r="L19" s="64" t="str">
        <f>IF(K19="","",G19-K19)</f>
        <v/>
      </c>
    </row>
    <row r="20" spans="1:13" ht="33.75" customHeight="1" thickBot="1">
      <c r="A20" s="183" t="s">
        <v>131</v>
      </c>
      <c r="B20" s="184"/>
      <c r="C20" s="184"/>
      <c r="D20" s="184"/>
      <c r="E20" s="185"/>
      <c r="F20" s="42" t="str">
        <f>IF(SUM(F17:F19)&lt;&gt;0,SUM(F17:F19),"")</f>
        <v/>
      </c>
      <c r="G20" s="42" t="str">
        <f t="shared" ref="G20:I20" si="8">IF(SUM(G17:G19)&lt;&gt;0,SUM(G17:G19),"")</f>
        <v/>
      </c>
      <c r="H20" s="42" t="str">
        <f t="shared" si="8"/>
        <v/>
      </c>
      <c r="I20" s="42" t="str">
        <f t="shared" si="8"/>
        <v/>
      </c>
      <c r="J20" s="42" t="str">
        <f>IF(SUM(J17:J19)&lt;&gt;0,SUM(J17:J19),"")</f>
        <v/>
      </c>
      <c r="K20" s="42" t="str">
        <f>IF(AND(K17="",K18="",K19=""),"",IF(SUM(K17:K19)&gt;=300000000,"300,000,000",SUM(K17:K19)))</f>
        <v/>
      </c>
      <c r="L20" s="42" t="str">
        <f>IF(AND(L17="",L18="",L19=""),"",IF(K20="300,000,000",F20-K20,SUM(L17:L19)))</f>
        <v/>
      </c>
    </row>
    <row r="21" spans="1:13" ht="15" customHeight="1">
      <c r="A21" s="144" t="s">
        <v>64</v>
      </c>
      <c r="B21" s="144"/>
      <c r="C21" s="145"/>
      <c r="D21" s="145"/>
      <c r="E21" s="145"/>
      <c r="F21" s="145"/>
      <c r="G21" s="145"/>
      <c r="H21" s="145"/>
      <c r="I21" s="145"/>
      <c r="J21" s="145"/>
      <c r="K21" s="145"/>
      <c r="L21" s="146"/>
    </row>
    <row r="22" spans="1:13" ht="15" customHeight="1">
      <c r="A22" s="35" t="s">
        <v>144</v>
      </c>
      <c r="B22" s="35"/>
      <c r="C22" s="35"/>
      <c r="D22" s="35"/>
      <c r="E22" s="35"/>
      <c r="F22" s="35"/>
      <c r="G22" s="35"/>
      <c r="H22" s="35"/>
      <c r="I22" s="35"/>
      <c r="J22" s="35"/>
      <c r="K22" s="35"/>
      <c r="L22" s="35"/>
      <c r="M22" s="39"/>
    </row>
    <row r="23" spans="1:13" ht="30" customHeight="1">
      <c r="A23" s="139" t="s">
        <v>65</v>
      </c>
      <c r="B23" s="139"/>
      <c r="C23" s="140"/>
      <c r="D23" s="140"/>
      <c r="E23" s="140"/>
      <c r="F23" s="140"/>
      <c r="G23" s="140"/>
      <c r="H23" s="140"/>
      <c r="I23" s="140"/>
      <c r="J23" s="140"/>
      <c r="K23" s="140"/>
      <c r="L23" s="143"/>
    </row>
    <row r="24" spans="1:13" ht="15" customHeight="1">
      <c r="A24" s="139" t="s">
        <v>66</v>
      </c>
      <c r="B24" s="139"/>
      <c r="C24" s="140"/>
      <c r="D24" s="140"/>
      <c r="E24" s="140"/>
      <c r="F24" s="140"/>
      <c r="G24" s="140"/>
      <c r="H24" s="140"/>
      <c r="I24" s="140"/>
      <c r="J24" s="140"/>
      <c r="K24" s="140"/>
      <c r="L24" s="143"/>
    </row>
    <row r="25" spans="1:13" ht="30" customHeight="1">
      <c r="A25" s="147" t="s">
        <v>149</v>
      </c>
      <c r="B25" s="139"/>
      <c r="C25" s="140"/>
      <c r="D25" s="140"/>
      <c r="E25" s="140"/>
      <c r="F25" s="140"/>
      <c r="G25" s="140"/>
      <c r="H25" s="140"/>
      <c r="I25" s="140"/>
      <c r="J25" s="140"/>
      <c r="K25" s="140"/>
      <c r="L25" s="143"/>
    </row>
    <row r="26" spans="1:13" ht="15" customHeight="1">
      <c r="A26" s="66" t="s">
        <v>129</v>
      </c>
      <c r="B26" s="35"/>
    </row>
    <row r="27" spans="1:13" ht="18.75" customHeight="1"/>
    <row r="28" spans="1:13" ht="18.75" customHeight="1" thickBot="1">
      <c r="A28" s="18" t="s">
        <v>68</v>
      </c>
      <c r="B28" s="18"/>
      <c r="C28" s="18"/>
      <c r="D28" s="18"/>
      <c r="E28" s="18"/>
      <c r="F28" s="18"/>
      <c r="G28" s="18"/>
      <c r="H28" s="18"/>
      <c r="I28" s="19" t="s">
        <v>43</v>
      </c>
    </row>
    <row r="29" spans="1:13" ht="18.75" customHeight="1">
      <c r="A29" s="171" t="s">
        <v>69</v>
      </c>
      <c r="B29" s="172"/>
      <c r="C29" s="172"/>
      <c r="D29" s="172"/>
      <c r="E29" s="173"/>
      <c r="F29" s="36" t="s">
        <v>47</v>
      </c>
      <c r="G29" s="36" t="s">
        <v>70</v>
      </c>
      <c r="H29" s="36" t="s">
        <v>71</v>
      </c>
      <c r="I29" s="36" t="s">
        <v>71</v>
      </c>
    </row>
    <row r="30" spans="1:13" ht="18.75" customHeight="1">
      <c r="A30" s="174"/>
      <c r="B30" s="175"/>
      <c r="C30" s="175"/>
      <c r="D30" s="175"/>
      <c r="E30" s="176"/>
      <c r="F30" s="37" t="s">
        <v>53</v>
      </c>
      <c r="G30" s="37"/>
      <c r="H30" s="37" t="s">
        <v>72</v>
      </c>
      <c r="I30" s="37" t="s">
        <v>73</v>
      </c>
    </row>
    <row r="31" spans="1:13" ht="18.75" customHeight="1" thickBot="1">
      <c r="A31" s="177"/>
      <c r="B31" s="178"/>
      <c r="C31" s="178"/>
      <c r="D31" s="178"/>
      <c r="E31" s="179"/>
      <c r="F31" s="38" t="s">
        <v>25</v>
      </c>
      <c r="G31" s="38" t="s">
        <v>74</v>
      </c>
      <c r="H31" s="38" t="s">
        <v>75</v>
      </c>
      <c r="I31" s="38" t="s">
        <v>76</v>
      </c>
    </row>
    <row r="32" spans="1:13" ht="30" customHeight="1">
      <c r="A32" s="171" t="s">
        <v>77</v>
      </c>
      <c r="B32" s="172"/>
      <c r="C32" s="172"/>
      <c r="D32" s="172"/>
      <c r="E32" s="173"/>
      <c r="F32" s="46" t="str">
        <f t="shared" ref="F32:G34" si="9">F17</f>
        <v/>
      </c>
      <c r="G32" s="46" t="str">
        <f t="shared" si="9"/>
        <v/>
      </c>
      <c r="H32" s="46" t="str">
        <f t="shared" ref="H32:I34" si="10">K17</f>
        <v/>
      </c>
      <c r="I32" s="46" t="str">
        <f t="shared" si="10"/>
        <v/>
      </c>
    </row>
    <row r="33" spans="1:9" ht="30" customHeight="1">
      <c r="A33" s="194" t="s">
        <v>84</v>
      </c>
      <c r="B33" s="195"/>
      <c r="C33" s="195"/>
      <c r="D33" s="195"/>
      <c r="E33" s="196"/>
      <c r="F33" s="47" t="str">
        <f t="shared" si="9"/>
        <v/>
      </c>
      <c r="G33" s="47" t="str">
        <f t="shared" si="9"/>
        <v/>
      </c>
      <c r="H33" s="47" t="str">
        <f t="shared" si="10"/>
        <v/>
      </c>
      <c r="I33" s="47" t="str">
        <f t="shared" si="10"/>
        <v/>
      </c>
    </row>
    <row r="34" spans="1:9" ht="30" customHeight="1" thickBot="1">
      <c r="A34" s="149" t="s">
        <v>78</v>
      </c>
      <c r="B34" s="150"/>
      <c r="C34" s="150"/>
      <c r="D34" s="150"/>
      <c r="E34" s="151"/>
      <c r="F34" s="44" t="str">
        <f t="shared" si="9"/>
        <v/>
      </c>
      <c r="G34" s="44" t="str">
        <f t="shared" si="9"/>
        <v/>
      </c>
      <c r="H34" s="44" t="str">
        <f t="shared" si="10"/>
        <v/>
      </c>
      <c r="I34" s="44" t="str">
        <f t="shared" si="10"/>
        <v/>
      </c>
    </row>
    <row r="35" spans="1:9" ht="15" customHeight="1">
      <c r="A35" s="139" t="s">
        <v>79</v>
      </c>
      <c r="B35" s="139"/>
      <c r="C35" s="140"/>
      <c r="D35" s="140"/>
      <c r="E35" s="140"/>
      <c r="F35" s="140"/>
      <c r="G35" s="140"/>
      <c r="H35" s="140"/>
    </row>
  </sheetData>
  <mergeCells count="88">
    <mergeCell ref="A1:E2"/>
    <mergeCell ref="J1:J2"/>
    <mergeCell ref="K1:K2"/>
    <mergeCell ref="A4:A6"/>
    <mergeCell ref="B4:B6"/>
    <mergeCell ref="C4:C5"/>
    <mergeCell ref="E4:E6"/>
    <mergeCell ref="M4:M6"/>
    <mergeCell ref="A7:A8"/>
    <mergeCell ref="B7:B8"/>
    <mergeCell ref="E7:E8"/>
    <mergeCell ref="F7:F8"/>
    <mergeCell ref="G7:G8"/>
    <mergeCell ref="H7:H8"/>
    <mergeCell ref="I7:I8"/>
    <mergeCell ref="K7:K8"/>
    <mergeCell ref="L7:L8"/>
    <mergeCell ref="M7:M8"/>
    <mergeCell ref="J7:J8"/>
    <mergeCell ref="N7:N8"/>
    <mergeCell ref="A9:A10"/>
    <mergeCell ref="B9:B10"/>
    <mergeCell ref="E9:E10"/>
    <mergeCell ref="F9:F10"/>
    <mergeCell ref="G9:G10"/>
    <mergeCell ref="H9:H10"/>
    <mergeCell ref="I9:I10"/>
    <mergeCell ref="K9:K10"/>
    <mergeCell ref="L9:L10"/>
    <mergeCell ref="M9:M10"/>
    <mergeCell ref="N9:N10"/>
    <mergeCell ref="J9:J10"/>
    <mergeCell ref="A11:A12"/>
    <mergeCell ref="B11:B12"/>
    <mergeCell ref="E11:E12"/>
    <mergeCell ref="F11:F12"/>
    <mergeCell ref="G11:G12"/>
    <mergeCell ref="N11:N12"/>
    <mergeCell ref="A13:A14"/>
    <mergeCell ref="B13:B14"/>
    <mergeCell ref="E13:E14"/>
    <mergeCell ref="F13:F14"/>
    <mergeCell ref="G13:G14"/>
    <mergeCell ref="H13:H14"/>
    <mergeCell ref="I13:I14"/>
    <mergeCell ref="J13:J14"/>
    <mergeCell ref="K13:K14"/>
    <mergeCell ref="H11:H12"/>
    <mergeCell ref="I11:I12"/>
    <mergeCell ref="J11:J12"/>
    <mergeCell ref="K11:K12"/>
    <mergeCell ref="L11:L12"/>
    <mergeCell ref="M11:M12"/>
    <mergeCell ref="M15:M16"/>
    <mergeCell ref="N15:N16"/>
    <mergeCell ref="A17:E17"/>
    <mergeCell ref="D15:D16"/>
    <mergeCell ref="L13:L14"/>
    <mergeCell ref="M13:M14"/>
    <mergeCell ref="N13:N14"/>
    <mergeCell ref="A15:A16"/>
    <mergeCell ref="B15:B16"/>
    <mergeCell ref="E15:E16"/>
    <mergeCell ref="F15:F16"/>
    <mergeCell ref="G15:G16"/>
    <mergeCell ref="H15:H16"/>
    <mergeCell ref="I15:I16"/>
    <mergeCell ref="A23:L23"/>
    <mergeCell ref="A24:L24"/>
    <mergeCell ref="J15:J16"/>
    <mergeCell ref="K15:K16"/>
    <mergeCell ref="L15:L16"/>
    <mergeCell ref="A35:H35"/>
    <mergeCell ref="A3:K3"/>
    <mergeCell ref="A18:E18"/>
    <mergeCell ref="A33:E33"/>
    <mergeCell ref="D4:D6"/>
    <mergeCell ref="D7:D8"/>
    <mergeCell ref="D9:D10"/>
    <mergeCell ref="D11:D12"/>
    <mergeCell ref="D13:D14"/>
    <mergeCell ref="A25:L25"/>
    <mergeCell ref="A29:E31"/>
    <mergeCell ref="A32:E32"/>
    <mergeCell ref="A34:E34"/>
    <mergeCell ref="A19:E19"/>
    <mergeCell ref="A20:E20"/>
    <mergeCell ref="A21:L21"/>
  </mergeCells>
  <phoneticPr fontId="2"/>
  <conditionalFormatting sqref="E7:E16">
    <cfRule type="expression" dxfId="3" priority="4">
      <formula>IF(F7&lt;&gt;"",E7="")</formula>
    </cfRule>
  </conditionalFormatting>
  <conditionalFormatting sqref="K1:K2">
    <cfRule type="expression" dxfId="2" priority="3">
      <formula>IF(COUNTA($F$7:$F$16)&gt;0,$K$1="")</formula>
    </cfRule>
  </conditionalFormatting>
  <conditionalFormatting sqref="K20:L20">
    <cfRule type="expression" dxfId="1" priority="2">
      <formula>SUM($K$17:$K$19)&gt;=1500000000</formula>
    </cfRule>
  </conditionalFormatting>
  <conditionalFormatting sqref="D7:D16">
    <cfRule type="expression" dxfId="0" priority="1">
      <formula>IF(E7&lt;&gt;"",D7="")</formula>
    </cfRule>
  </conditionalFormatting>
  <dataValidations count="3">
    <dataValidation type="list" showInputMessage="1" showErrorMessage="1" sqref="K1:K2" xr:uid="{00000000-0002-0000-0300-000000000000}">
      <formula1>"　,3/4,1/2,定額(中小、小規模),,定額(中堅、みなし中堅)"</formula1>
    </dataValidation>
    <dataValidation type="list" allowBlank="1" showInputMessage="1" showErrorMessage="1" sqref="E7:E16" xr:uid="{00000000-0002-0000-0300-000001000000}">
      <formula1>"　,〇,×"</formula1>
    </dataValidation>
    <dataValidation type="list" allowBlank="1" showInputMessage="1" showErrorMessage="1" sqref="D7:D16" xr:uid="{00000000-0002-0000-0300-000002000000}">
      <formula1>"　,施設,設備"</formula1>
    </dataValidation>
  </dataValidations>
  <printOptions horizontalCentered="1"/>
  <pageMargins left="0.51181102362204722" right="0.51181102362204722" top="0.74803149606299213" bottom="0.35433070866141736" header="0.31496062992125984" footer="0.31496062992125984"/>
  <pageSetup paperSize="9" scale="6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H24"/>
  <sheetViews>
    <sheetView zoomScale="115" zoomScaleNormal="115" workbookViewId="0"/>
  </sheetViews>
  <sheetFormatPr defaultColWidth="9" defaultRowHeight="13.5"/>
  <cols>
    <col min="1" max="1" width="9" style="1"/>
    <col min="2" max="2" width="37.625" style="1" bestFit="1" customWidth="1"/>
    <col min="3" max="5" width="9" style="1"/>
    <col min="6" max="6" width="35.25" style="1" bestFit="1" customWidth="1"/>
    <col min="7" max="7" width="9" style="1"/>
    <col min="8" max="8" width="23.5" style="1" bestFit="1" customWidth="1"/>
    <col min="9" max="16384" width="9" style="1"/>
  </cols>
  <sheetData>
    <row r="3" spans="2:8">
      <c r="B3" s="1" t="s">
        <v>85</v>
      </c>
      <c r="D3" s="1" t="s">
        <v>86</v>
      </c>
      <c r="F3" s="1" t="s">
        <v>87</v>
      </c>
      <c r="H3" s="1" t="s">
        <v>88</v>
      </c>
    </row>
    <row r="4" spans="2:8">
      <c r="B4" s="1" t="s">
        <v>89</v>
      </c>
      <c r="D4" s="1" t="s">
        <v>90</v>
      </c>
      <c r="H4" s="1" t="s">
        <v>91</v>
      </c>
    </row>
    <row r="5" spans="2:8">
      <c r="B5" s="1" t="s">
        <v>92</v>
      </c>
      <c r="D5" s="1" t="s">
        <v>93</v>
      </c>
      <c r="F5" s="1" t="s">
        <v>94</v>
      </c>
      <c r="H5" s="1" t="s">
        <v>95</v>
      </c>
    </row>
    <row r="6" spans="2:8">
      <c r="B6" s="1" t="s">
        <v>96</v>
      </c>
      <c r="F6" s="1" t="s">
        <v>97</v>
      </c>
      <c r="H6" s="1" t="s">
        <v>98</v>
      </c>
    </row>
    <row r="7" spans="2:8">
      <c r="D7" s="1" t="s">
        <v>99</v>
      </c>
      <c r="F7" s="1" t="s">
        <v>100</v>
      </c>
      <c r="H7" s="1" t="s">
        <v>101</v>
      </c>
    </row>
    <row r="8" spans="2:8">
      <c r="D8" s="1" t="s">
        <v>102</v>
      </c>
      <c r="F8" s="1" t="s">
        <v>103</v>
      </c>
      <c r="H8" s="1" t="s">
        <v>104</v>
      </c>
    </row>
    <row r="9" spans="2:8">
      <c r="D9" s="1" t="s">
        <v>105</v>
      </c>
      <c r="F9" s="1" t="s">
        <v>106</v>
      </c>
      <c r="H9" s="1" t="s">
        <v>107</v>
      </c>
    </row>
    <row r="10" spans="2:8">
      <c r="F10" s="1" t="s">
        <v>108</v>
      </c>
      <c r="H10" s="1" t="s">
        <v>109</v>
      </c>
    </row>
    <row r="11" spans="2:8">
      <c r="F11" s="1" t="s">
        <v>110</v>
      </c>
      <c r="H11" s="1" t="s">
        <v>111</v>
      </c>
    </row>
    <row r="12" spans="2:8">
      <c r="F12" s="1" t="s">
        <v>112</v>
      </c>
      <c r="H12" s="1" t="s">
        <v>113</v>
      </c>
    </row>
    <row r="13" spans="2:8">
      <c r="F13" s="1" t="s">
        <v>114</v>
      </c>
      <c r="H13" s="1" t="s">
        <v>115</v>
      </c>
    </row>
    <row r="14" spans="2:8">
      <c r="F14" s="1" t="s">
        <v>116</v>
      </c>
      <c r="H14" s="1" t="s">
        <v>117</v>
      </c>
    </row>
    <row r="15" spans="2:8">
      <c r="F15" s="1" t="s">
        <v>118</v>
      </c>
      <c r="H15" s="1" t="s">
        <v>119</v>
      </c>
    </row>
    <row r="16" spans="2:8">
      <c r="F16" s="1" t="s">
        <v>120</v>
      </c>
    </row>
    <row r="17" spans="6:6">
      <c r="F17" s="1" t="s">
        <v>121</v>
      </c>
    </row>
    <row r="18" spans="6:6">
      <c r="F18" s="1" t="s">
        <v>122</v>
      </c>
    </row>
    <row r="19" spans="6:6">
      <c r="F19" s="1" t="s">
        <v>123</v>
      </c>
    </row>
    <row r="20" spans="6:6">
      <c r="F20" s="1" t="s">
        <v>124</v>
      </c>
    </row>
    <row r="21" spans="6:6">
      <c r="F21" s="1" t="s">
        <v>125</v>
      </c>
    </row>
    <row r="22" spans="6:6">
      <c r="F22" s="1" t="s">
        <v>126</v>
      </c>
    </row>
    <row r="23" spans="6:6">
      <c r="F23" s="1" t="s">
        <v>127</v>
      </c>
    </row>
    <row r="24" spans="6:6">
      <c r="F24" s="1" t="s">
        <v>128</v>
      </c>
    </row>
  </sheetData>
  <phoneticPr fontId="2"/>
  <pageMargins left="0.7" right="0.7" top="0.75" bottom="0.75" header="0.3" footer="0.3"/>
  <pageSetup paperSize="9" orientation="portrait" verticalDpi="0" r:id="rId1"/>
  <drawing r:id="rId2"/>
  <tableParts count="5">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概要</vt:lpstr>
      <vt:lpstr>経費明細書　１施設の事業費</vt:lpstr>
      <vt:lpstr>経費明細書　２設備の事業費</vt:lpstr>
      <vt:lpstr>経費明細書　３施設・設備の内訳なし</vt:lpstr>
      <vt:lpstr>リスト</vt:lpstr>
      <vt:lpstr>概要!Print_Area</vt:lpstr>
      <vt:lpstr>'経費明細書　１施設の事業費'!Print_Area</vt:lpstr>
      <vt:lpstr>'経費明細書　２設備の事業費'!Print_Area</vt:lpstr>
      <vt:lpstr>'経費明細書　３施設・設備の内訳なし'!Print_Area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平田　利加</dc:creator>
  <cp:keywords/>
  <dc:description/>
  <cp:lastModifiedBy>田中　慎吾</cp:lastModifiedBy>
  <cp:revision/>
  <cp:lastPrinted>2024-03-08T09:26:21Z</cp:lastPrinted>
  <dcterms:created xsi:type="dcterms:W3CDTF">2018-10-11T04:42:00Z</dcterms:created>
  <dcterms:modified xsi:type="dcterms:W3CDTF">2024-05-24T02:07:30Z</dcterms:modified>
  <cp:category/>
  <cp:contentStatus/>
</cp:coreProperties>
</file>