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FS02.toyama-city.local\リダイレクト\108149\Desktop\【県１月26日（金）〆】公営企業に係る経営比較分析表（令和４年度決算）の分析等について（依頼）\農村整備課回答\"/>
    </mc:Choice>
  </mc:AlternateContent>
  <workbookProtection workbookAlgorithmName="SHA-512" workbookHashValue="CPZq2LqiKa/4SG9z2MGWdwuKVnmGk0Bcu0D+pYmVrUUZNiOE5kZLaVUxYnlx2AFvE2DpfgQaUnTK+YreSj8MCw==" workbookSaltValue="jI+wwc2ci/JgjxU/RHK/uA==" workbookSpinCount="100000" lockStructure="1"/>
  <bookViews>
    <workbookView xWindow="0" yWindow="0" windowWidth="28800" windowHeight="12383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<sst xmlns="http://schemas.openxmlformats.org/spreadsheetml/2006/main" count="236" uniqueCount="119">
  <si>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</si>
  <si>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</si>
  <si>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</si>
  <si>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</si>
  <si>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</si>
  <si>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</si>
  <si>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</si>
  <si>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</si>
  <si>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</si>
  <si>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</si>
  <si>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</si>
  <si>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</si>
  <si>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</si>
  <si>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</si>
  <si>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</si>
  <si>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</si>
  <si>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</si>
  <si>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</si>
  <si>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</si>
  <si>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</si>
  <si>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</si>
  <si>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</si>
  <si>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</si>
  <si>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</si>
  <si>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</si>
  <si>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</si>
  <si>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</si>
  <si>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</si>
  <si>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</si>
  <si>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</si>
  <si>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</si>
  <si>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</si>
  <si>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</si>
  <si>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</si>
  <si>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</si>
  <si>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</si>
  <si>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</si>
  <si>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</si>
  <si>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</si>
  <si>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</si>
  <si>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</si>
  <si>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</si>
  <si>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</si>
  <si>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</si>
  <si>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</si>
  <si>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</si>
  <si>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</si>
  <si>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</si>
  <si>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</si>
  <si>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</si>
  <si>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</si>
  <si>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</si>
  <si>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</si>
  <si>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</si>
  <si>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</si>
  <si>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</si>
  <si>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</si>
  <si>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</si>
  <si>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</si>
  <si>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</si>
  <si>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</si>
  <si>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</si>
  <si>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</si>
  <si>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</si>
  <si>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</si>
  <si>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</si>
  <si>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</si>
  <si>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</si>
  <si>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</si>
  <si>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</si>
  <si>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</si>
  <si>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</si>
  <si>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</si>
  <si>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</si>
  <si>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</si>
  <si>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</si>
  <si>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</si>
  <si>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</si>
  <si>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</si>
  <si>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</si>
  <si>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</si>
  <si>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</si>
  <si>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</si>
  <si>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</si>
  <si>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</si>
  <si>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</si>
  <si>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</si>
  <si>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</si>
  <si>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</si>
  <si>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</si>
  <si>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</si>
  <si>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</si>
  <si>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</si>
  <si>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</si>
  <si>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</si>
  <si>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</si>
  <si>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</si>
  <si>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</si>
  <si>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</si>
  <si>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</si>
  <si>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</si>
  <si>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</si>
  <si>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</si>
  <si>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</si>
  <si>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</si>
  <si>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</si>
  <si>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</si>
  <si>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</si>
  <si>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</si>
  <si>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</si>
  <si>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</si>
  <si>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</si>
  <si>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</si>
  <si>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</si>
  <si>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</si>
  <si>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</si>
  <si>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経費回収率が100％未満であり、一般会計繰入金により賄われている現状にある。
　事業規模が小さいことから経費回収率の向上は難しい。</t>
    <phoneticPr fontId="4"/>
  </si>
  <si>
    <t xml:space="preserve">　供用開始が一番早い（平成7年）管渠は28年経過しており、標準耐用年数50年経過している管渠はないことから、老朽化に伴う管渠の更新は実施していない。
</t>
    <phoneticPr fontId="4"/>
  </si>
  <si>
    <t>　人口減少等の社会情勢の変化や節水型機器の普及により、下水道使用料の増収が見込めない中、施設の老朽化に伴う維持管理費の増加が見込まれることから、厳しい経営状況が続くと予想される。
　事業規模が小さいことから経費回収は難しいが、施設の合理化と効率化を図るため、公共下水道への接続及び処理施設の統廃合を検討し、経費を抑制しつつ、施設機能を維持するべく、効率的な維持管理に取り組む。
経営戦略：策定済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</si>
</sst>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6-48A8-AAF9-3FE8F35E7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6-48A8-AAF9-3FE8F35E7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62.5</c:v>
                </c:pt>
                <c:pt idx="3">
                  <c:v>62.5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1-46F8-B60F-9A2D00C30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48.01</c:v>
                </c:pt>
                <c:pt idx="1">
                  <c:v>40.28</c:v>
                </c:pt>
                <c:pt idx="2">
                  <c:v>42.48</c:v>
                </c:pt>
                <c:pt idx="3">
                  <c:v>39.770000000000003</c:v>
                </c:pt>
                <c:pt idx="4">
                  <c:v>38.96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E1-46F8-B60F-9A2D00C30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5-4C13-8C8E-4C2077A21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91.18</c:v>
                </c:pt>
                <c:pt idx="1">
                  <c:v>90.78</c:v>
                </c:pt>
                <c:pt idx="2">
                  <c:v>90.73</c:v>
                </c:pt>
                <c:pt idx="3">
                  <c:v>91.64</c:v>
                </c:pt>
                <c:pt idx="4">
                  <c:v>91.6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95-4C13-8C8E-4C2077A21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3-4C49-95F5-9F53DD468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3-4C49-95F5-9F53DD468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6-4907-9003-EE2BEA025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6-4907-9003-EE2BEA025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D-40FF-87CE-C204E2D1E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8D-40FF-87CE-C204E2D1E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0-496E-8C12-E20817DE3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0-496E-8C12-E20817DE3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8-4C9F-81DB-6720E84A3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8-4C9F-81DB-6720E84A3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0-4DAE-B790-643C6043C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506.14</c:v>
                </c:pt>
                <c:pt idx="1">
                  <c:v>544.96</c:v>
                </c:pt>
                <c:pt idx="2">
                  <c:v>406.44</c:v>
                </c:pt>
                <c:pt idx="3">
                  <c:v>254.5</c:v>
                </c:pt>
                <c:pt idx="4">
                  <c:v>365.75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0-4DAE-B790-643C6043C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8.6300000000000008</c:v>
                </c:pt>
                <c:pt idx="1">
                  <c:v>8.82</c:v>
                </c:pt>
                <c:pt idx="2">
                  <c:v>9.1999999999999993</c:v>
                </c:pt>
                <c:pt idx="3">
                  <c:v>8.94</c:v>
                </c:pt>
                <c:pt idx="4">
                  <c:v>11.22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8-4061-9448-F784CCEB6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35.86</c:v>
                </c:pt>
                <c:pt idx="1">
                  <c:v>42.51</c:v>
                </c:pt>
                <c:pt idx="2">
                  <c:v>35.93</c:v>
                </c:pt>
                <c:pt idx="3">
                  <c:v>36.1</c:v>
                </c:pt>
                <c:pt idx="4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8-4061-9448-F784CCEB6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876.46</c:v>
                </c:pt>
                <c:pt idx="1">
                  <c:v>898.65</c:v>
                </c:pt>
                <c:pt idx="2">
                  <c:v>902.64</c:v>
                </c:pt>
                <c:pt idx="3">
                  <c:v>978.68</c:v>
                </c:pt>
                <c:pt idx="4">
                  <c:v>929.84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7-4064-856F-8103FFA89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448.63</c:v>
                </c:pt>
                <c:pt idx="1">
                  <c:v>447.34</c:v>
                </c:pt>
                <c:pt idx="2">
                  <c:v>499.55</c:v>
                </c:pt>
                <c:pt idx="3">
                  <c:v>529.77</c:v>
                </c:pt>
                <c:pt idx="4">
                  <c:v>523.41999999999996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7-4064-856F-8103FFA89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【395.81】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【526.99】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AW56" sqref="AW56"/>
    </sheetView>
  </sheetViews>
  <sheetFormatPr defaultColWidth="2.59765625" defaultRowHeight="12.75" x14ac:dyDescent="0.25"/>
  <cols>
    <col min="1" max="1" width="2.59765625" customWidth="1"/>
    <col min="2" max="62" width="3.73046875" customWidth="1"/>
    <col min="64" max="78" width="3.1328125" customWidth="1"/>
    <col min="79" max="79" width="4.46484375" bestFit="1" customWidth="1"/>
    <col min="81" max="82" width="4.46484375" bestFit="1" customWidth="1"/>
  </cols>
  <sheetData>
    <row r="1" spans="1:78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2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2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5">
      <c r="A6" s="2"/>
      <c r="B6" s="71" t="str">
        <f>データ!H6</f>
        <v>富山県　富山市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2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林業集落排水</v>
      </c>
      <c r="Q8" s="66"/>
      <c r="R8" s="66"/>
      <c r="S8" s="66"/>
      <c r="T8" s="66"/>
      <c r="U8" s="66"/>
      <c r="V8" s="66"/>
      <c r="W8" s="66" t="str">
        <f>データ!L6</f>
        <v>G2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409075</v>
      </c>
      <c r="AM8" s="55"/>
      <c r="AN8" s="55"/>
      <c r="AO8" s="55"/>
      <c r="AP8" s="55"/>
      <c r="AQ8" s="55"/>
      <c r="AR8" s="55"/>
      <c r="AS8" s="55"/>
      <c r="AT8" s="54">
        <f>データ!T6</f>
        <v>1241.7</v>
      </c>
      <c r="AU8" s="54"/>
      <c r="AV8" s="54"/>
      <c r="AW8" s="54"/>
      <c r="AX8" s="54"/>
      <c r="AY8" s="54"/>
      <c r="AZ8" s="54"/>
      <c r="BA8" s="54"/>
      <c r="BB8" s="54">
        <f>データ!U6</f>
        <v>329.45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2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2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0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3080</v>
      </c>
      <c r="AE10" s="55"/>
      <c r="AF10" s="55"/>
      <c r="AG10" s="55"/>
      <c r="AH10" s="55"/>
      <c r="AI10" s="55"/>
      <c r="AJ10" s="55"/>
      <c r="AK10" s="2"/>
      <c r="AL10" s="55">
        <f>データ!V6</f>
        <v>10</v>
      </c>
      <c r="AM10" s="55"/>
      <c r="AN10" s="55"/>
      <c r="AO10" s="55"/>
      <c r="AP10" s="55"/>
      <c r="AQ10" s="55"/>
      <c r="AR10" s="55"/>
      <c r="AS10" s="55"/>
      <c r="AT10" s="54">
        <f>データ!W6</f>
        <v>0.02</v>
      </c>
      <c r="AU10" s="54"/>
      <c r="AV10" s="54"/>
      <c r="AW10" s="54"/>
      <c r="AX10" s="54"/>
      <c r="AY10" s="54"/>
      <c r="AZ10" s="54"/>
      <c r="BA10" s="54"/>
      <c r="BB10" s="54">
        <f>データ!X6</f>
        <v>500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2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5">
      <c r="C84" s="2"/>
    </row>
    <row r="85" spans="1:78" hidden="1" x14ac:dyDescent="0.2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【395.81】</v>
      </c>
      <c r="I86" s="12" t="str">
        <f>データ!CA6</f>
        <v>【34.97】</v>
      </c>
      <c r="J86" s="12" t="str">
        <f>データ!CL6</f>
        <v>【526.99】</v>
      </c>
      <c r="K86" s="12" t="str">
        <f>データ!CW6</f>
        <v>【39.37】</v>
      </c>
      <c r="L86" s="12" t="str">
        <f>データ!DH6</f>
        <v>【90.91】</v>
      </c>
      <c r="M86" s="12" t="s">
        <v>44</v>
      </c>
      <c r="N86" s="12" t="s">
        <v>43</v>
      </c>
      <c r="O86" s="12" t="str">
        <f>データ!EO6</f>
        <v>【0.00】</v>
      </c>
    </row>
  </sheetData>
  <sheetProtection algorithmName="SHA-512" hashValue="KrRkSWJDxCwKDul/9rZo69pxTXF+821z+1iXYyPP9QHCUlHnafBHAPU2cNVABNaFsEow0+UhjeqRIGCrda9t4Q==" saltValue="2HyCXGUZPl6N/H1BDrssg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2.75" x14ac:dyDescent="0.25"/>
  <cols>
    <col min="2" max="144" width="11.86328125" customWidth="1"/>
  </cols>
  <sheetData>
    <row r="1" spans="1:145" x14ac:dyDescent="0.2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5">
      <c r="A6" s="14" t="s">
        <v>97</v>
      </c>
      <c r="B6" s="19">
        <f>B7</f>
        <v>2022</v>
      </c>
      <c r="C6" s="19">
        <f t="shared" ref="C6:X6" si="3">C7</f>
        <v>162019</v>
      </c>
      <c r="D6" s="19">
        <f t="shared" si="3"/>
        <v>47</v>
      </c>
      <c r="E6" s="19">
        <f t="shared" si="3"/>
        <v>17</v>
      </c>
      <c r="F6" s="19">
        <f t="shared" si="3"/>
        <v>7</v>
      </c>
      <c r="G6" s="19">
        <f t="shared" si="3"/>
        <v>0</v>
      </c>
      <c r="H6" s="19" t="str">
        <f t="shared" si="3"/>
        <v>富山県　富山市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林業集落排水</v>
      </c>
      <c r="L6" s="19" t="str">
        <f t="shared" si="3"/>
        <v>G2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</v>
      </c>
      <c r="Q6" s="20">
        <f t="shared" si="3"/>
        <v>100</v>
      </c>
      <c r="R6" s="20">
        <f t="shared" si="3"/>
        <v>3080</v>
      </c>
      <c r="S6" s="20">
        <f t="shared" si="3"/>
        <v>409075</v>
      </c>
      <c r="T6" s="20">
        <f t="shared" si="3"/>
        <v>1241.7</v>
      </c>
      <c r="U6" s="20">
        <f t="shared" si="3"/>
        <v>329.45</v>
      </c>
      <c r="V6" s="20">
        <f t="shared" si="3"/>
        <v>10</v>
      </c>
      <c r="W6" s="20">
        <f t="shared" si="3"/>
        <v>0.02</v>
      </c>
      <c r="X6" s="20">
        <f t="shared" si="3"/>
        <v>500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506.14</v>
      </c>
      <c r="BL6" s="21">
        <f t="shared" si="7"/>
        <v>544.96</v>
      </c>
      <c r="BM6" s="21">
        <f t="shared" si="7"/>
        <v>406.44</v>
      </c>
      <c r="BN6" s="21">
        <f t="shared" si="7"/>
        <v>254.5</v>
      </c>
      <c r="BO6" s="21">
        <f t="shared" si="7"/>
        <v>365.75</v>
      </c>
      <c r="BP6" s="20" t="str">
        <f>IF(BP7="","",IF(BP7="-","【-】","【"&amp;SUBSTITUTE(TEXT(BP7,"#,##0.00"),"-","△")&amp;"】"))</f>
        <v>【395.81】</v>
      </c>
      <c r="BQ6" s="21">
        <f>IF(BQ7="",NA(),BQ7)</f>
        <v>8.6300000000000008</v>
      </c>
      <c r="BR6" s="21">
        <f t="shared" ref="BR6:BZ6" si="8">IF(BR7="",NA(),BR7)</f>
        <v>8.82</v>
      </c>
      <c r="BS6" s="21">
        <f t="shared" si="8"/>
        <v>9.1999999999999993</v>
      </c>
      <c r="BT6" s="21">
        <f t="shared" si="8"/>
        <v>8.94</v>
      </c>
      <c r="BU6" s="21">
        <f t="shared" si="8"/>
        <v>11.22</v>
      </c>
      <c r="BV6" s="21">
        <f t="shared" si="8"/>
        <v>35.86</v>
      </c>
      <c r="BW6" s="21">
        <f t="shared" si="8"/>
        <v>42.51</v>
      </c>
      <c r="BX6" s="21">
        <f t="shared" si="8"/>
        <v>35.93</v>
      </c>
      <c r="BY6" s="21">
        <f t="shared" si="8"/>
        <v>36.1</v>
      </c>
      <c r="BZ6" s="21">
        <f t="shared" si="8"/>
        <v>35.5</v>
      </c>
      <c r="CA6" s="20" t="str">
        <f>IF(CA7="","",IF(CA7="-","【-】","【"&amp;SUBSTITUTE(TEXT(CA7,"#,##0.00"),"-","△")&amp;"】"))</f>
        <v>【34.97】</v>
      </c>
      <c r="CB6" s="21">
        <f>IF(CB7="",NA(),CB7)</f>
        <v>876.46</v>
      </c>
      <c r="CC6" s="21">
        <f t="shared" ref="CC6:CK6" si="9">IF(CC7="",NA(),CC7)</f>
        <v>898.65</v>
      </c>
      <c r="CD6" s="21">
        <f t="shared" si="9"/>
        <v>902.64</v>
      </c>
      <c r="CE6" s="21">
        <f t="shared" si="9"/>
        <v>978.68</v>
      </c>
      <c r="CF6" s="21">
        <f t="shared" si="9"/>
        <v>929.84</v>
      </c>
      <c r="CG6" s="21">
        <f t="shared" si="9"/>
        <v>448.63</v>
      </c>
      <c r="CH6" s="21">
        <f t="shared" si="9"/>
        <v>447.34</v>
      </c>
      <c r="CI6" s="21">
        <f t="shared" si="9"/>
        <v>499.55</v>
      </c>
      <c r="CJ6" s="21">
        <f t="shared" si="9"/>
        <v>529.77</v>
      </c>
      <c r="CK6" s="21">
        <f t="shared" si="9"/>
        <v>523.41999999999996</v>
      </c>
      <c r="CL6" s="20" t="str">
        <f>IF(CL7="","",IF(CL7="-","【-】","【"&amp;SUBSTITUTE(TEXT(CL7,"#,##0.00"),"-","△")&amp;"】"))</f>
        <v>【526.99】</v>
      </c>
      <c r="CM6" s="21">
        <f>IF(CM7="",NA(),CM7)</f>
        <v>75</v>
      </c>
      <c r="CN6" s="21">
        <f t="shared" ref="CN6:CV6" si="10">IF(CN7="",NA(),CN7)</f>
        <v>75</v>
      </c>
      <c r="CO6" s="21">
        <f t="shared" si="10"/>
        <v>62.5</v>
      </c>
      <c r="CP6" s="21">
        <f t="shared" si="10"/>
        <v>62.5</v>
      </c>
      <c r="CQ6" s="21">
        <f t="shared" si="10"/>
        <v>50</v>
      </c>
      <c r="CR6" s="21">
        <f t="shared" si="10"/>
        <v>48.01</v>
      </c>
      <c r="CS6" s="21">
        <f t="shared" si="10"/>
        <v>40.28</v>
      </c>
      <c r="CT6" s="21">
        <f t="shared" si="10"/>
        <v>42.48</v>
      </c>
      <c r="CU6" s="21">
        <f t="shared" si="10"/>
        <v>39.770000000000003</v>
      </c>
      <c r="CV6" s="21">
        <f t="shared" si="10"/>
        <v>38.96</v>
      </c>
      <c r="CW6" s="20" t="str">
        <f>IF(CW7="","",IF(CW7="-","【-】","【"&amp;SUBSTITUTE(TEXT(CW7,"#,##0.00"),"-","△")&amp;"】"))</f>
        <v>【39.37】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91.18</v>
      </c>
      <c r="DD6" s="21">
        <f t="shared" si="11"/>
        <v>90.78</v>
      </c>
      <c r="DE6" s="21">
        <f t="shared" si="11"/>
        <v>90.73</v>
      </c>
      <c r="DF6" s="21">
        <f t="shared" si="11"/>
        <v>91.64</v>
      </c>
      <c r="DG6" s="21">
        <f t="shared" si="11"/>
        <v>91.6</v>
      </c>
      <c r="DH6" s="20" t="str">
        <f>IF(DH7="","",IF(DH7="-","【-】","【"&amp;SUBSTITUTE(TEXT(DH7,"#,##0.00"),"-","△")&amp;"】"))</f>
        <v>【90.91】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25">
      <c r="A7" s="14"/>
      <c r="B7" s="23">
        <v>2022</v>
      </c>
      <c r="C7" s="23">
        <v>162019</v>
      </c>
      <c r="D7" s="23">
        <v>47</v>
      </c>
      <c r="E7" s="23">
        <v>17</v>
      </c>
      <c r="F7" s="23">
        <v>7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</v>
      </c>
      <c r="Q7" s="24">
        <v>100</v>
      </c>
      <c r="R7" s="24">
        <v>3080</v>
      </c>
      <c r="S7" s="24">
        <v>409075</v>
      </c>
      <c r="T7" s="24">
        <v>1241.7</v>
      </c>
      <c r="U7" s="24">
        <v>329.45</v>
      </c>
      <c r="V7" s="24">
        <v>10</v>
      </c>
      <c r="W7" s="24">
        <v>0.02</v>
      </c>
      <c r="X7" s="24">
        <v>500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506.14</v>
      </c>
      <c r="BL7" s="24">
        <v>544.96</v>
      </c>
      <c r="BM7" s="24">
        <v>406.44</v>
      </c>
      <c r="BN7" s="24">
        <v>254.5</v>
      </c>
      <c r="BO7" s="24">
        <v>365.75</v>
      </c>
      <c r="BP7" s="24">
        <v>395.81</v>
      </c>
      <c r="BQ7" s="24">
        <v>8.6300000000000008</v>
      </c>
      <c r="BR7" s="24">
        <v>8.82</v>
      </c>
      <c r="BS7" s="24">
        <v>9.1999999999999993</v>
      </c>
      <c r="BT7" s="24">
        <v>8.94</v>
      </c>
      <c r="BU7" s="24">
        <v>11.22</v>
      </c>
      <c r="BV7" s="24">
        <v>35.86</v>
      </c>
      <c r="BW7" s="24">
        <v>42.51</v>
      </c>
      <c r="BX7" s="24">
        <v>35.93</v>
      </c>
      <c r="BY7" s="24">
        <v>36.1</v>
      </c>
      <c r="BZ7" s="24">
        <v>35.5</v>
      </c>
      <c r="CA7" s="24">
        <v>34.97</v>
      </c>
      <c r="CB7" s="24">
        <v>876.46</v>
      </c>
      <c r="CC7" s="24">
        <v>898.65</v>
      </c>
      <c r="CD7" s="24">
        <v>902.64</v>
      </c>
      <c r="CE7" s="24">
        <v>978.68</v>
      </c>
      <c r="CF7" s="24">
        <v>929.84</v>
      </c>
      <c r="CG7" s="24">
        <v>448.63</v>
      </c>
      <c r="CH7" s="24">
        <v>447.34</v>
      </c>
      <c r="CI7" s="24">
        <v>499.55</v>
      </c>
      <c r="CJ7" s="24">
        <v>529.77</v>
      </c>
      <c r="CK7" s="24">
        <v>523.41999999999996</v>
      </c>
      <c r="CL7" s="24">
        <v>526.99</v>
      </c>
      <c r="CM7" s="24">
        <v>75</v>
      </c>
      <c r="CN7" s="24">
        <v>75</v>
      </c>
      <c r="CO7" s="24">
        <v>62.5</v>
      </c>
      <c r="CP7" s="24">
        <v>62.5</v>
      </c>
      <c r="CQ7" s="24">
        <v>50</v>
      </c>
      <c r="CR7" s="24">
        <v>48.01</v>
      </c>
      <c r="CS7" s="24">
        <v>40.28</v>
      </c>
      <c r="CT7" s="24">
        <v>42.48</v>
      </c>
      <c r="CU7" s="24">
        <v>39.770000000000003</v>
      </c>
      <c r="CV7" s="24">
        <v>38.96</v>
      </c>
      <c r="CW7" s="24">
        <v>39.369999999999997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91.18</v>
      </c>
      <c r="DD7" s="24">
        <v>90.78</v>
      </c>
      <c r="DE7" s="24">
        <v>90.73</v>
      </c>
      <c r="DF7" s="24">
        <v>91.64</v>
      </c>
      <c r="DG7" s="24">
        <v>91.6</v>
      </c>
      <c r="DH7" s="24">
        <v>90.91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2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2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水島　誠</cp:lastModifiedBy>
  <dcterms:created xsi:type="dcterms:W3CDTF">2023-12-12T02:58:24Z</dcterms:created>
  <dcterms:modified xsi:type="dcterms:W3CDTF">2024-01-19T01:43:30Z</dcterms:modified>
  <cp:category/>
</cp:coreProperties>
</file>