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H:\15原油高騰支援\06_要綱等\第３・４期（R5年度）\04_通知\01_鉄軌道・バス\"/>
    </mc:Choice>
  </mc:AlternateContent>
  <xr:revisionPtr revIDLastSave="0" documentId="13_ncr:1_{6EDD75B4-EA2E-4AA1-BDAC-A2B252FA905B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表紙" sheetId="2" r:id="rId1"/>
    <sheet name="鉄軌道（記入例）" sheetId="1" r:id="rId2"/>
    <sheet name="バス（記入例）" sheetId="3" r:id="rId3"/>
    <sheet name="バス （記入例２）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N11" i="3"/>
  <c r="J11" i="3"/>
  <c r="K11" i="3" s="1"/>
  <c r="N10" i="3"/>
  <c r="J10" i="3"/>
  <c r="K10" i="3" s="1"/>
  <c r="O10" i="3" s="1"/>
  <c r="O11" i="3" l="1"/>
  <c r="L19" i="1"/>
  <c r="M19" i="1" s="1"/>
  <c r="L18" i="1"/>
  <c r="M18" i="1" s="1"/>
  <c r="L10" i="1"/>
  <c r="M10" i="1" s="1"/>
  <c r="L9" i="1"/>
  <c r="M9" i="1" s="1"/>
  <c r="J20" i="3" l="1"/>
  <c r="K20" i="3" s="1"/>
  <c r="J19" i="3"/>
  <c r="K19" i="3" s="1"/>
  <c r="J18" i="3"/>
  <c r="K18" i="3" s="1"/>
  <c r="N20" i="3"/>
  <c r="N19" i="3"/>
  <c r="N18" i="3"/>
  <c r="N9" i="3"/>
  <c r="N12" i="3"/>
  <c r="N13" i="3"/>
  <c r="N14" i="3"/>
  <c r="N8" i="3"/>
  <c r="J14" i="3"/>
  <c r="K14" i="3" s="1"/>
  <c r="J13" i="3"/>
  <c r="K13" i="3" s="1"/>
  <c r="J12" i="3"/>
  <c r="K12" i="3" s="1"/>
  <c r="J8" i="3"/>
  <c r="K8" i="3" s="1"/>
  <c r="J9" i="3"/>
  <c r="K9" i="3" s="1"/>
  <c r="L11" i="1"/>
  <c r="M11" i="1" s="1"/>
  <c r="L12" i="1"/>
  <c r="M12" i="1" s="1"/>
  <c r="L13" i="1"/>
  <c r="M13" i="1" s="1"/>
  <c r="L14" i="1"/>
  <c r="M14" i="1" s="1"/>
  <c r="L16" i="1"/>
  <c r="M16" i="1" s="1"/>
  <c r="L17" i="1"/>
  <c r="M17" i="1" s="1"/>
  <c r="L20" i="1"/>
  <c r="M20" i="1" s="1"/>
  <c r="L21" i="1"/>
  <c r="M21" i="1" s="1"/>
  <c r="L22" i="1"/>
  <c r="M22" i="1" s="1"/>
  <c r="L8" i="1"/>
  <c r="M8" i="1" s="1"/>
  <c r="I23" i="1"/>
  <c r="H23" i="1"/>
  <c r="I15" i="1"/>
  <c r="H15" i="1"/>
  <c r="N9" i="5"/>
  <c r="O9" i="5" s="1"/>
  <c r="O19" i="3" l="1"/>
  <c r="P19" i="3" s="1"/>
  <c r="O20" i="3"/>
  <c r="P20" i="3" s="1"/>
  <c r="H24" i="1"/>
  <c r="I24" i="1"/>
  <c r="M23" i="1"/>
  <c r="M15" i="1"/>
  <c r="J22" i="3"/>
  <c r="K22" i="3" s="1"/>
  <c r="O14" i="3"/>
  <c r="O13" i="3"/>
  <c r="O9" i="3"/>
  <c r="O18" i="3"/>
  <c r="P18" i="3" s="1"/>
  <c r="O12" i="3"/>
  <c r="O8" i="3"/>
  <c r="K15" i="3"/>
  <c r="J15" i="3"/>
  <c r="N15" i="1" l="1"/>
  <c r="M24" i="1"/>
  <c r="N23" i="1"/>
  <c r="O15" i="3"/>
  <c r="P15" i="3" s="1"/>
  <c r="P22" i="3"/>
  <c r="O22" i="3"/>
  <c r="N24" i="1" l="1"/>
</calcChain>
</file>

<file path=xl/sharedStrings.xml><?xml version="1.0" encoding="utf-8"?>
<sst xmlns="http://schemas.openxmlformats.org/spreadsheetml/2006/main" count="226" uniqueCount="103">
  <si>
    <t>申請
番号</t>
    <rPh sb="0" eb="2">
      <t>シンセイ</t>
    </rPh>
    <rPh sb="3" eb="5">
      <t>バンゴウ</t>
    </rPh>
    <phoneticPr fontId="2"/>
  </si>
  <si>
    <t>運行路線名</t>
    <rPh sb="0" eb="2">
      <t>ウンコウ</t>
    </rPh>
    <rPh sb="2" eb="4">
      <t>ロセン</t>
    </rPh>
    <rPh sb="4" eb="5">
      <t>メイ</t>
    </rPh>
    <phoneticPr fontId="2"/>
  </si>
  <si>
    <t>運行路線</t>
    <rPh sb="0" eb="2">
      <t>ウンコウ</t>
    </rPh>
    <rPh sb="2" eb="4">
      <t>ロセン</t>
    </rPh>
    <phoneticPr fontId="2"/>
  </si>
  <si>
    <t>実車走行キロ
①</t>
    <rPh sb="0" eb="2">
      <t>ジッシャ</t>
    </rPh>
    <rPh sb="2" eb="4">
      <t>ソウコウ</t>
    </rPh>
    <phoneticPr fontId="2"/>
  </si>
  <si>
    <t>起点</t>
    <rPh sb="0" eb="2">
      <t>キテン</t>
    </rPh>
    <phoneticPr fontId="2"/>
  </si>
  <si>
    <t>主   な
経由地</t>
    <rPh sb="0" eb="1">
      <t>オモ</t>
    </rPh>
    <rPh sb="6" eb="8">
      <t>ケイユ</t>
    </rPh>
    <rPh sb="8" eb="9">
      <t>チ</t>
    </rPh>
    <phoneticPr fontId="2"/>
  </si>
  <si>
    <t>終点</t>
    <rPh sb="0" eb="2">
      <t>シュウテン</t>
    </rPh>
    <phoneticPr fontId="2"/>
  </si>
  <si>
    <t>㎞</t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</si>
  <si>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</si>
  <si>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</si>
  <si>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</si>
  <si>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</si>
  <si>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</si>
  <si>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【記載要領】</t>
    <rPh sb="1" eb="3">
      <t>キサイ</t>
    </rPh>
    <rPh sb="3" eb="5">
      <t>ヨウリョウ</t>
    </rPh>
    <phoneticPr fontId="2"/>
  </si>
  <si>
    <t>【添付書類】</t>
    <rPh sb="1" eb="3">
      <t>テンプ</t>
    </rPh>
    <rPh sb="3" eb="5">
      <t>ショルイ</t>
    </rPh>
    <phoneticPr fontId="2"/>
  </si>
  <si>
    <t>実車
車両走行キロ
①</t>
    <rPh sb="0" eb="2">
      <t>ジッシャ</t>
    </rPh>
    <rPh sb="3" eb="5">
      <t>シャリョウ</t>
    </rPh>
    <rPh sb="5" eb="7">
      <t>ソウコウ</t>
    </rPh>
    <phoneticPr fontId="2"/>
  </si>
  <si>
    <t>kwh</t>
    <phoneticPr fontId="2"/>
  </si>
  <si>
    <t>使用電力量
②</t>
    <rPh sb="0" eb="2">
      <t>シヨウ</t>
    </rPh>
    <rPh sb="2" eb="4">
      <t>デンリョク</t>
    </rPh>
    <rPh sb="4" eb="5">
      <t>リョウ</t>
    </rPh>
    <phoneticPr fontId="2"/>
  </si>
  <si>
    <t>様式１</t>
    <rPh sb="0" eb="2">
      <t>ヨウシキ</t>
    </rPh>
    <phoneticPr fontId="2"/>
  </si>
  <si>
    <t>番　　号</t>
    <rPh sb="0" eb="1">
      <t>バン</t>
    </rPh>
    <rPh sb="3" eb="4">
      <t>ゴウ</t>
    </rPh>
    <phoneticPr fontId="2"/>
  </si>
  <si>
    <t>富山県知事　新田　八朗　様</t>
    <rPh sb="0" eb="3">
      <t>トヤマケン</t>
    </rPh>
    <rPh sb="3" eb="5">
      <t>チジ</t>
    </rPh>
    <rPh sb="6" eb="8">
      <t>ニッタ</t>
    </rPh>
    <rPh sb="9" eb="11">
      <t>ハチロウ</t>
    </rPh>
    <rPh sb="12" eb="13">
      <t>サマ</t>
    </rPh>
    <phoneticPr fontId="2"/>
  </si>
  <si>
    <t>（事業者名）</t>
    <rPh sb="1" eb="4">
      <t>ジギョウシャ</t>
    </rPh>
    <rPh sb="4" eb="5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</si>
  <si>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</si>
  <si>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１．交付を受けようとする補助金の額</t>
    <rPh sb="2" eb="4">
      <t>コウフ</t>
    </rPh>
    <rPh sb="5" eb="6">
      <t>ウ</t>
    </rPh>
    <rPh sb="12" eb="15">
      <t>ホジョキン</t>
    </rPh>
    <rPh sb="16" eb="17">
      <t>ガク</t>
    </rPh>
    <phoneticPr fontId="2"/>
  </si>
  <si>
    <t>運行路線（系統）数</t>
    <rPh sb="0" eb="2">
      <t>ウンコウ</t>
    </rPh>
    <rPh sb="2" eb="4">
      <t>ロセン</t>
    </rPh>
    <rPh sb="5" eb="7">
      <t>ケイトウ</t>
    </rPh>
    <rPh sb="8" eb="9">
      <t>スウ</t>
    </rPh>
    <phoneticPr fontId="2"/>
  </si>
  <si>
    <t>補助金の額</t>
    <rPh sb="0" eb="3">
      <t>ホジョキン</t>
    </rPh>
    <rPh sb="4" eb="5">
      <t>ガク</t>
    </rPh>
    <phoneticPr fontId="2"/>
  </si>
  <si>
    <t>千円</t>
    <rPh sb="0" eb="2">
      <t>センエン</t>
    </rPh>
    <phoneticPr fontId="2"/>
  </si>
  <si>
    <t>２．申請額の内訳</t>
    <rPh sb="2" eb="5">
      <t>シンセイガク</t>
    </rPh>
    <rPh sb="6" eb="8">
      <t>ウチワケ</t>
    </rPh>
    <phoneticPr fontId="2"/>
  </si>
  <si>
    <t>①　鉄軌道</t>
    <rPh sb="2" eb="3">
      <t>テツ</t>
    </rPh>
    <rPh sb="3" eb="5">
      <t>キドウ</t>
    </rPh>
    <phoneticPr fontId="2"/>
  </si>
  <si>
    <t>申請番号</t>
    <rPh sb="0" eb="2">
      <t>シンセイ</t>
    </rPh>
    <rPh sb="2" eb="4">
      <t>バンゴウ</t>
    </rPh>
    <phoneticPr fontId="2"/>
  </si>
  <si>
    <t>路線名</t>
    <rPh sb="0" eb="2">
      <t>ロセン</t>
    </rPh>
    <rPh sb="2" eb="3">
      <t>メイ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</si>
  <si>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</si>
  <si>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申請額</t>
    <rPh sb="0" eb="3">
      <t>シンセイガク</t>
    </rPh>
    <phoneticPr fontId="2"/>
  </si>
  <si>
    <t>路線</t>
    <rPh sb="0" eb="2">
      <t>ロセン</t>
    </rPh>
    <phoneticPr fontId="2"/>
  </si>
  <si>
    <t>②　路線バス</t>
    <rPh sb="2" eb="4">
      <t>ロセン</t>
    </rPh>
    <phoneticPr fontId="2"/>
  </si>
  <si>
    <t>系統名</t>
    <rPh sb="0" eb="2">
      <t>ケイトウ</t>
    </rPh>
    <rPh sb="2" eb="3">
      <t>メイ</t>
    </rPh>
    <phoneticPr fontId="2"/>
  </si>
  <si>
    <t>系統</t>
    <rPh sb="0" eb="2">
      <t>ケイトウ</t>
    </rPh>
    <phoneticPr fontId="2"/>
  </si>
  <si>
    <t>　・県補助金申請額について、路線・系統ごとに千円未満の端数は切り捨てること</t>
    <rPh sb="2" eb="3">
      <t>ケン</t>
    </rPh>
    <rPh sb="3" eb="6">
      <t>ホジョキン</t>
    </rPh>
    <rPh sb="6" eb="8">
      <t>シンセイ</t>
    </rPh>
    <rPh sb="8" eb="9">
      <t>ガク</t>
    </rPh>
    <rPh sb="14" eb="16">
      <t>ロセン</t>
    </rPh>
    <rPh sb="17" eb="19">
      <t>ケイトウ</t>
    </rPh>
    <rPh sb="22" eb="24">
      <t>センエン</t>
    </rPh>
    <rPh sb="24" eb="26">
      <t>ミマン</t>
    </rPh>
    <rPh sb="27" eb="29">
      <t>ハスウ</t>
    </rPh>
    <rPh sb="30" eb="31">
      <t>キ</t>
    </rPh>
    <rPh sb="32" eb="33">
      <t>ス</t>
    </rPh>
    <phoneticPr fontId="2"/>
  </si>
  <si>
    <t>運行系統名</t>
    <rPh sb="0" eb="2">
      <t>ウンコウ</t>
    </rPh>
    <rPh sb="2" eb="4">
      <t>ケイトウ</t>
    </rPh>
    <rPh sb="4" eb="5">
      <t>メイ</t>
    </rPh>
    <phoneticPr fontId="2"/>
  </si>
  <si>
    <t>運行系統</t>
    <rPh sb="0" eb="2">
      <t>ウンコウ</t>
    </rPh>
    <rPh sb="2" eb="4">
      <t>ケイトウ</t>
    </rPh>
    <phoneticPr fontId="2"/>
  </si>
  <si>
    <t xml:space="preserve">系統
キロ程
</t>
    <rPh sb="0" eb="2">
      <t>ケイトウ</t>
    </rPh>
    <rPh sb="5" eb="6">
      <t>テイ</t>
    </rPh>
    <phoneticPr fontId="2"/>
  </si>
  <si>
    <t xml:space="preserve">１日あたり運行回数
</t>
    <rPh sb="1" eb="2">
      <t>ニチ</t>
    </rPh>
    <rPh sb="5" eb="7">
      <t>ウンコウ</t>
    </rPh>
    <rPh sb="7" eb="9">
      <t>カイスウ</t>
    </rPh>
    <phoneticPr fontId="2"/>
  </si>
  <si>
    <t>各路線の「使用電力量」は、路線ごとの実車車両走行キロで按分し、算出すること。</t>
    <rPh sb="0" eb="3">
      <t>カクロセン</t>
    </rPh>
    <rPh sb="5" eb="7">
      <t>シヨウ</t>
    </rPh>
    <rPh sb="7" eb="9">
      <t>デンリョク</t>
    </rPh>
    <rPh sb="9" eb="10">
      <t>リョウ</t>
    </rPh>
    <rPh sb="13" eb="15">
      <t>ロセン</t>
    </rPh>
    <rPh sb="18" eb="20">
      <t>ジッシャ</t>
    </rPh>
    <rPh sb="20" eb="22">
      <t>シャリョウ</t>
    </rPh>
    <rPh sb="22" eb="24">
      <t>ソウコウ</t>
    </rPh>
    <rPh sb="27" eb="29">
      <t>アンブン</t>
    </rPh>
    <rPh sb="31" eb="33">
      <t>サンシュツ</t>
    </rPh>
    <phoneticPr fontId="2"/>
  </si>
  <si>
    <t>補助対象路線の実車車両走行キロが確認できる書類</t>
    <rPh sb="0" eb="2">
      <t>ホジョ</t>
    </rPh>
    <rPh sb="2" eb="4">
      <t>タイショウ</t>
    </rPh>
    <rPh sb="4" eb="6">
      <t>ロセン</t>
    </rPh>
    <rPh sb="7" eb="9">
      <t>ジッシャ</t>
    </rPh>
    <rPh sb="9" eb="11">
      <t>シャリョウ</t>
    </rPh>
    <rPh sb="11" eb="13">
      <t>ソウコウ</t>
    </rPh>
    <rPh sb="16" eb="18">
      <t>カクニン</t>
    </rPh>
    <rPh sb="21" eb="23">
      <t>ショルイ</t>
    </rPh>
    <phoneticPr fontId="2"/>
  </si>
  <si>
    <t>補助対象路線の実車走行キロが確認できる書類</t>
    <rPh sb="0" eb="2">
      <t>ホジョ</t>
    </rPh>
    <rPh sb="2" eb="4">
      <t>タイショウ</t>
    </rPh>
    <rPh sb="4" eb="6">
      <t>ロセン</t>
    </rPh>
    <rPh sb="7" eb="9">
      <t>ジッシャ</t>
    </rPh>
    <rPh sb="9" eb="11">
      <t>ソウコウ</t>
    </rPh>
    <rPh sb="14" eb="16">
      <t>カクニン</t>
    </rPh>
    <rPh sb="19" eb="21">
      <t>ショルイ</t>
    </rPh>
    <phoneticPr fontId="2"/>
  </si>
  <si>
    <t>ℓ</t>
    <phoneticPr fontId="2"/>
  </si>
  <si>
    <t>（住　　　所）</t>
    <rPh sb="1" eb="2">
      <t>ジュウ</t>
    </rPh>
    <rPh sb="5" eb="6">
      <t>ショ</t>
    </rPh>
    <phoneticPr fontId="2"/>
  </si>
  <si>
    <t>差額
⑤
（④－③）</t>
    <rPh sb="0" eb="1">
      <t>サ</t>
    </rPh>
    <rPh sb="1" eb="2">
      <t>ガク</t>
    </rPh>
    <phoneticPr fontId="2"/>
  </si>
  <si>
    <t>補助対象
費用
⑥
（②×⑤）</t>
    <rPh sb="0" eb="2">
      <t>ホジョ</t>
    </rPh>
    <rPh sb="2" eb="4">
      <t>タイショウ</t>
    </rPh>
    <rPh sb="5" eb="7">
      <t>ヒヨウ</t>
    </rPh>
    <phoneticPr fontId="2"/>
  </si>
  <si>
    <t>補助申請額
⑦
（⑥×1/2）</t>
    <rPh sb="0" eb="2">
      <t>ホジョ</t>
    </rPh>
    <rPh sb="2" eb="5">
      <t>シンセイガク</t>
    </rPh>
    <phoneticPr fontId="2"/>
  </si>
  <si>
    <t>○○線</t>
    <rPh sb="2" eb="3">
      <t>セン</t>
    </rPh>
    <phoneticPr fontId="2"/>
  </si>
  <si>
    <t>××</t>
    <phoneticPr fontId="2"/>
  </si>
  <si>
    <t>　2万　ℓ</t>
    <rPh sb="2" eb="3">
      <t>マン</t>
    </rPh>
    <phoneticPr fontId="2"/>
  </si>
  <si>
    <t>　10万　㎞</t>
    <rPh sb="3" eb="4">
      <t>マン</t>
    </rPh>
    <phoneticPr fontId="2"/>
  </si>
  <si>
    <t>補助申請額
⑦
（⑥×1/2）</t>
    <rPh sb="0" eb="2">
      <t>ホジョ</t>
    </rPh>
    <rPh sb="2" eb="5">
      <t>シンセイガク</t>
    </rPh>
    <phoneticPr fontId="2"/>
  </si>
  <si>
    <t>差額
⑤
（④－③）</t>
    <rPh sb="0" eb="1">
      <t>サ</t>
    </rPh>
    <rPh sb="1" eb="2">
      <t>ガク</t>
    </rPh>
    <phoneticPr fontId="2"/>
  </si>
  <si>
    <t>対象月</t>
    <rPh sb="0" eb="2">
      <t>タイショウ</t>
    </rPh>
    <rPh sb="2" eb="3">
      <t>ツキ</t>
    </rPh>
    <phoneticPr fontId="2"/>
  </si>
  <si>
    <t>対象月</t>
    <phoneticPr fontId="2"/>
  </si>
  <si>
    <t>●●線</t>
    <rPh sb="2" eb="3">
      <t>セン</t>
    </rPh>
    <phoneticPr fontId="2"/>
  </si>
  <si>
    <t>富山市</t>
    <rPh sb="0" eb="3">
      <t>トヤマシ</t>
    </rPh>
    <phoneticPr fontId="2"/>
  </si>
  <si>
    <t>●●</t>
    <phoneticPr fontId="2"/>
  </si>
  <si>
    <t>高岡市</t>
    <rPh sb="0" eb="3">
      <t>タカオカシ</t>
    </rPh>
    <phoneticPr fontId="2"/>
  </si>
  <si>
    <t>○○</t>
    <phoneticPr fontId="2"/>
  </si>
  <si>
    <t>小計</t>
    <rPh sb="0" eb="2">
      <t>ショウケイ</t>
    </rPh>
    <phoneticPr fontId="2"/>
  </si>
  <si>
    <t>-</t>
    <phoneticPr fontId="2"/>
  </si>
  <si>
    <t>差額
⑤
（④-③）</t>
    <rPh sb="0" eb="1">
      <t>サ</t>
    </rPh>
    <rPh sb="1" eb="2">
      <t>ガク</t>
    </rPh>
    <phoneticPr fontId="2"/>
  </si>
  <si>
    <t>△△線</t>
    <rPh sb="2" eb="3">
      <t>セン</t>
    </rPh>
    <phoneticPr fontId="2"/>
  </si>
  <si>
    <t>△△</t>
    <phoneticPr fontId="2"/>
  </si>
  <si>
    <t>①鉄軌道</t>
    <rPh sb="1" eb="2">
      <t>テツ</t>
    </rPh>
    <rPh sb="2" eb="4">
      <t>キドウ</t>
    </rPh>
    <phoneticPr fontId="2"/>
  </si>
  <si>
    <t>②路線バス</t>
    <phoneticPr fontId="2"/>
  </si>
  <si>
    <t>燃料使用量
②</t>
    <rPh sb="0" eb="2">
      <t>ネンリョウ</t>
    </rPh>
    <rPh sb="2" eb="5">
      <t>シヨウリョウ</t>
    </rPh>
    <phoneticPr fontId="2"/>
  </si>
  <si>
    <t>令和２年度
平均燃料
単価
③</t>
    <rPh sb="0" eb="2">
      <t>レイワ</t>
    </rPh>
    <rPh sb="3" eb="5">
      <t>ネンド</t>
    </rPh>
    <rPh sb="6" eb="8">
      <t>ヘイキン</t>
    </rPh>
    <rPh sb="8" eb="10">
      <t>ネンリョウ</t>
    </rPh>
    <rPh sb="11" eb="13">
      <t>タンカ</t>
    </rPh>
    <phoneticPr fontId="2"/>
  </si>
  <si>
    <t>補助対象月
平均燃料
単価
④</t>
    <rPh sb="0" eb="2">
      <t>ホジョ</t>
    </rPh>
    <rPh sb="2" eb="4">
      <t>タイショウ</t>
    </rPh>
    <rPh sb="4" eb="5">
      <t>ツキ</t>
    </rPh>
    <rPh sb="6" eb="8">
      <t>ヘイキン</t>
    </rPh>
    <rPh sb="8" eb="10">
      <t>ネンリョウ</t>
    </rPh>
    <phoneticPr fontId="2"/>
  </si>
  <si>
    <t>燃料使用量の算定にあたっては、実車走行キロを各社の１ℓあたりの走行キロで除して、算出することも可とする。</t>
    <rPh sb="0" eb="2">
      <t>ネンリョウ</t>
    </rPh>
    <rPh sb="2" eb="5">
      <t>シヨウリョウ</t>
    </rPh>
    <rPh sb="6" eb="8">
      <t>サンテイ</t>
    </rPh>
    <rPh sb="15" eb="17">
      <t>ジッシャ</t>
    </rPh>
    <rPh sb="17" eb="19">
      <t>ソウコウ</t>
    </rPh>
    <rPh sb="22" eb="24">
      <t>カクシャ</t>
    </rPh>
    <rPh sb="31" eb="33">
      <t>ソウコウ</t>
    </rPh>
    <rPh sb="36" eb="37">
      <t>ジョ</t>
    </rPh>
    <rPh sb="40" eb="42">
      <t>サンシュツ</t>
    </rPh>
    <rPh sb="47" eb="48">
      <t>カ</t>
    </rPh>
    <phoneticPr fontId="2"/>
  </si>
  <si>
    <t>令和２年度の平均燃料価格が確認できる書類</t>
    <rPh sb="0" eb="2">
      <t>レイワ</t>
    </rPh>
    <rPh sb="3" eb="5">
      <t>ネンド</t>
    </rPh>
    <rPh sb="6" eb="8">
      <t>ヘイキン</t>
    </rPh>
    <rPh sb="8" eb="10">
      <t>ネンリョウ</t>
    </rPh>
    <rPh sb="10" eb="12">
      <t>カカク</t>
    </rPh>
    <rPh sb="13" eb="15">
      <t>カクニン</t>
    </rPh>
    <rPh sb="18" eb="20">
      <t>ショルイ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</si>
  <si>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</si>
  <si>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「令和２年度平均燃料費調整単価」及び「補助対象月の燃料費調整単価」は、契約先の数値を使用すること。</t>
    <rPh sb="1" eb="3">
      <t>レイワ</t>
    </rPh>
    <rPh sb="4" eb="6">
      <t>ネンド</t>
    </rPh>
    <rPh sb="6" eb="8">
      <t>ヘイキン</t>
    </rPh>
    <rPh sb="8" eb="10">
      <t>ネンリョウ</t>
    </rPh>
    <rPh sb="10" eb="11">
      <t>ヒ</t>
    </rPh>
    <rPh sb="11" eb="13">
      <t>チョウセイ</t>
    </rPh>
    <rPh sb="13" eb="15">
      <t>タンカ</t>
    </rPh>
    <rPh sb="16" eb="17">
      <t>オヨ</t>
    </rPh>
    <rPh sb="19" eb="24">
      <t>ホジョタイショウツキ</t>
    </rPh>
    <rPh sb="25" eb="27">
      <t>ネンリョウ</t>
    </rPh>
    <rPh sb="27" eb="28">
      <t>ヒ</t>
    </rPh>
    <rPh sb="28" eb="30">
      <t>チョウセイ</t>
    </rPh>
    <rPh sb="30" eb="32">
      <t>タンカ</t>
    </rPh>
    <rPh sb="35" eb="38">
      <t>ケイヤクサキ</t>
    </rPh>
    <rPh sb="39" eb="41">
      <t>スウチ</t>
    </rPh>
    <rPh sb="42" eb="44">
      <t>シヨウ</t>
    </rPh>
    <phoneticPr fontId="2"/>
  </si>
  <si>
    <t>３．公共交通等燃料価格高騰対策支援事業費補助金（第３期）　交付申請に係る運行路線の概要及び補助申請額</t>
    <rPh sb="2" eb="4">
      <t>コウキョウ</t>
    </rPh>
    <rPh sb="4" eb="6">
      <t>コウツウ</t>
    </rPh>
    <rPh sb="6" eb="7">
      <t>トウ</t>
    </rPh>
    <rPh sb="7" eb="9">
      <t>ネンリョウ</t>
    </rPh>
    <rPh sb="9" eb="11">
      <t>カカク</t>
    </rPh>
    <rPh sb="11" eb="13">
      <t>コウトウ</t>
    </rPh>
    <rPh sb="13" eb="15">
      <t>タイサク</t>
    </rPh>
    <rPh sb="15" eb="17">
      <t>シエン</t>
    </rPh>
    <rPh sb="17" eb="20">
      <t>ジギョウヒ</t>
    </rPh>
    <rPh sb="20" eb="23">
      <t>ホジョキン</t>
    </rPh>
    <rPh sb="29" eb="31">
      <t>コウフ</t>
    </rPh>
    <rPh sb="31" eb="33">
      <t>シンセイ</t>
    </rPh>
    <rPh sb="34" eb="35">
      <t>カカワ</t>
    </rPh>
    <rPh sb="36" eb="38">
      <t>ウンコウ</t>
    </rPh>
    <rPh sb="38" eb="40">
      <t>ロセン</t>
    </rPh>
    <rPh sb="41" eb="43">
      <t>ガイヨウ</t>
    </rPh>
    <rPh sb="43" eb="44">
      <t>オヨ</t>
    </rPh>
    <rPh sb="45" eb="47">
      <t>ホジョ</t>
    </rPh>
    <rPh sb="47" eb="49">
      <t>シンセイ</t>
    </rPh>
    <rPh sb="49" eb="50">
      <t>ガク</t>
    </rPh>
    <phoneticPr fontId="2"/>
  </si>
  <si>
    <t>R5.3</t>
  </si>
  <si>
    <t>R5.3</t>
    <phoneticPr fontId="2"/>
  </si>
  <si>
    <t>R5.4</t>
  </si>
  <si>
    <t>R5.4</t>
    <phoneticPr fontId="2"/>
  </si>
  <si>
    <t>R5.5</t>
  </si>
  <si>
    <t>R5.6</t>
  </si>
  <si>
    <t>R5.7</t>
  </si>
  <si>
    <t>R5.8</t>
  </si>
  <si>
    <t>R5.9</t>
  </si>
  <si>
    <t>7-9は別単価（10.57円、税別）</t>
    <rPh sb="4" eb="5">
      <t>ベツ</t>
    </rPh>
    <rPh sb="5" eb="7">
      <t>タンカ</t>
    </rPh>
    <rPh sb="13" eb="14">
      <t>エン</t>
    </rPh>
    <rPh sb="15" eb="17">
      <t>ゼイベツ</t>
    </rPh>
    <phoneticPr fontId="2"/>
  </si>
  <si>
    <t>他の期間は、9.77円（税別）</t>
    <rPh sb="0" eb="1">
      <t>タ</t>
    </rPh>
    <rPh sb="2" eb="4">
      <t>キカン</t>
    </rPh>
    <rPh sb="10" eb="11">
      <t>エン</t>
    </rPh>
    <rPh sb="12" eb="14">
      <t>ゼイベツ</t>
    </rPh>
    <phoneticPr fontId="2"/>
  </si>
  <si>
    <t>9.77円（税別）</t>
    <rPh sb="4" eb="5">
      <t>エン</t>
    </rPh>
    <rPh sb="6" eb="8">
      <t>ゼイベツ</t>
    </rPh>
    <phoneticPr fontId="2"/>
  </si>
  <si>
    <t>23.10円（税別）</t>
    <rPh sb="5" eb="6">
      <t>エン</t>
    </rPh>
    <rPh sb="7" eb="9">
      <t>ゼイベツ</t>
    </rPh>
    <phoneticPr fontId="2"/>
  </si>
  <si>
    <t>令和５年３月～令和５年９月までの各月の平均燃料価格が確認できる書類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6" eb="18">
      <t>カクツキ</t>
    </rPh>
    <rPh sb="19" eb="21">
      <t>ヘイキン</t>
    </rPh>
    <rPh sb="21" eb="23">
      <t>ネンリョウ</t>
    </rPh>
    <rPh sb="23" eb="25">
      <t>カカク</t>
    </rPh>
    <rPh sb="26" eb="28">
      <t>カクニン</t>
    </rPh>
    <rPh sb="31" eb="33">
      <t>ショルイ</t>
    </rPh>
    <phoneticPr fontId="2"/>
  </si>
  <si>
    <t>R5.3～R5.9</t>
  </si>
  <si>
    <t>R5.3～R5.9</t>
    <phoneticPr fontId="2"/>
  </si>
  <si>
    <t>３．公共交通等燃料価格高騰対策支援事業費補助金（第３期）　交付申請に係る運行系統の概要及び補助申請額</t>
    <rPh sb="2" eb="4">
      <t>コウキョウ</t>
    </rPh>
    <rPh sb="4" eb="6">
      <t>コウツウ</t>
    </rPh>
    <rPh sb="6" eb="7">
      <t>トウ</t>
    </rPh>
    <rPh sb="7" eb="9">
      <t>ネンリョウ</t>
    </rPh>
    <rPh sb="9" eb="11">
      <t>カカク</t>
    </rPh>
    <rPh sb="11" eb="13">
      <t>コウトウ</t>
    </rPh>
    <rPh sb="13" eb="15">
      <t>タイサク</t>
    </rPh>
    <rPh sb="15" eb="17">
      <t>シエン</t>
    </rPh>
    <rPh sb="17" eb="20">
      <t>ジギョウヒ</t>
    </rPh>
    <rPh sb="20" eb="23">
      <t>ホジョキン</t>
    </rPh>
    <rPh sb="24" eb="25">
      <t>ダイ</t>
    </rPh>
    <rPh sb="26" eb="27">
      <t>キ</t>
    </rPh>
    <rPh sb="29" eb="31">
      <t>コウフ</t>
    </rPh>
    <rPh sb="31" eb="33">
      <t>シンセイ</t>
    </rPh>
    <rPh sb="34" eb="35">
      <t>カカワ</t>
    </rPh>
    <rPh sb="36" eb="38">
      <t>ウンコウ</t>
    </rPh>
    <rPh sb="38" eb="40">
      <t>ケイトウ</t>
    </rPh>
    <rPh sb="41" eb="43">
      <t>ガイヨウ</t>
    </rPh>
    <rPh sb="43" eb="44">
      <t>オヨ</t>
    </rPh>
    <rPh sb="45" eb="47">
      <t>ホジョ</t>
    </rPh>
    <rPh sb="47" eb="49">
      <t>シンセイ</t>
    </rPh>
    <rPh sb="49" eb="50">
      <t>ガク</t>
    </rPh>
    <phoneticPr fontId="2"/>
  </si>
  <si>
    <t>令和５年３月～令和５年９月までの各月の使用電力量が確認できる書類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6" eb="18">
      <t>カクツキ</t>
    </rPh>
    <rPh sb="19" eb="21">
      <t>シヨウ</t>
    </rPh>
    <rPh sb="21" eb="23">
      <t>デンリョク</t>
    </rPh>
    <rPh sb="23" eb="24">
      <t>リョウ</t>
    </rPh>
    <rPh sb="25" eb="27">
      <t>カクニン</t>
    </rPh>
    <rPh sb="30" eb="32">
      <t>ショルイ</t>
    </rPh>
    <phoneticPr fontId="2"/>
  </si>
  <si>
    <t>令和５年度富山県公共交通等燃料価格高騰対策支援事業費補助金（第３・４期）
交付申請書及び実績報告書</t>
    <rPh sb="0" eb="2">
      <t>レイワ</t>
    </rPh>
    <rPh sb="3" eb="4">
      <t>ネン</t>
    </rPh>
    <rPh sb="4" eb="5">
      <t>ド</t>
    </rPh>
    <rPh sb="5" eb="8">
      <t>トヤマケン</t>
    </rPh>
    <rPh sb="12" eb="13">
      <t>トウ</t>
    </rPh>
    <rPh sb="13" eb="15">
      <t>ネンリョウ</t>
    </rPh>
    <rPh sb="15" eb="17">
      <t>カカク</t>
    </rPh>
    <rPh sb="17" eb="19">
      <t>コウトウ</t>
    </rPh>
    <rPh sb="19" eb="21">
      <t>タイサク</t>
    </rPh>
    <rPh sb="21" eb="23">
      <t>シエン</t>
    </rPh>
    <rPh sb="23" eb="26">
      <t>ジギョウヒ</t>
    </rPh>
    <rPh sb="26" eb="29">
      <t>ホジョキン</t>
    </rPh>
    <rPh sb="37" eb="39">
      <t>コウフ</t>
    </rPh>
    <rPh sb="39" eb="42">
      <t>シンセイショ</t>
    </rPh>
    <rPh sb="42" eb="43">
      <t>オヨ</t>
    </rPh>
    <rPh sb="44" eb="46">
      <t>ジッセキ</t>
    </rPh>
    <rPh sb="46" eb="49">
      <t>ホウコクショ</t>
    </rPh>
    <phoneticPr fontId="2"/>
  </si>
  <si>
    <t>　令和５年度富山県公共交通等燃料価格高騰対策支援事業費補助金（第３・４期）の交付を、関係書類を添えて下記の通り申請します。</t>
    <rPh sb="1" eb="3">
      <t>レイワ</t>
    </rPh>
    <rPh sb="4" eb="5">
      <t>ネン</t>
    </rPh>
    <rPh sb="5" eb="6">
      <t>ド</t>
    </rPh>
    <rPh sb="13" eb="14">
      <t>トウ</t>
    </rPh>
    <rPh sb="14" eb="16">
      <t>ネンリョウ</t>
    </rPh>
    <rPh sb="16" eb="18">
      <t>カカク</t>
    </rPh>
    <rPh sb="18" eb="20">
      <t>コウトウ</t>
    </rPh>
    <rPh sb="20" eb="22">
      <t>タイサク</t>
    </rPh>
    <rPh sb="22" eb="24">
      <t>シエン</t>
    </rPh>
    <rPh sb="26" eb="27">
      <t>ヒ</t>
    </rPh>
    <rPh sb="38" eb="40">
      <t>コウフ</t>
    </rPh>
    <rPh sb="42" eb="44">
      <t>カンケイ</t>
    </rPh>
    <rPh sb="44" eb="46">
      <t>ショルイ</t>
    </rPh>
    <rPh sb="47" eb="48">
      <t>ソ</t>
    </rPh>
    <rPh sb="50" eb="52">
      <t>カキ</t>
    </rPh>
    <rPh sb="53" eb="54">
      <t>トオ</t>
    </rPh>
    <rPh sb="55" eb="57">
      <t>シンセイ</t>
    </rPh>
    <phoneticPr fontId="2"/>
  </si>
  <si>
    <t>令和２年度の電気量料金単価</t>
    <rPh sb="0" eb="2">
      <t>レイワ</t>
    </rPh>
    <rPh sb="3" eb="5">
      <t>ネンド</t>
    </rPh>
    <rPh sb="6" eb="9">
      <t>デンキリョウ</t>
    </rPh>
    <rPh sb="9" eb="11">
      <t>リョウキン</t>
    </rPh>
    <rPh sb="11" eb="13">
      <t>タンカ</t>
    </rPh>
    <phoneticPr fontId="2"/>
  </si>
  <si>
    <t>令和５年３月の電気量料金単価</t>
    <rPh sb="0" eb="2">
      <t>レイワ</t>
    </rPh>
    <rPh sb="3" eb="4">
      <t>ネン</t>
    </rPh>
    <rPh sb="5" eb="6">
      <t>ガツ</t>
    </rPh>
    <rPh sb="7" eb="9">
      <t>デンキ</t>
    </rPh>
    <rPh sb="9" eb="10">
      <t>リョウ</t>
    </rPh>
    <rPh sb="10" eb="12">
      <t>リョウキン</t>
    </rPh>
    <rPh sb="12" eb="14">
      <t>タンカ</t>
    </rPh>
    <phoneticPr fontId="2"/>
  </si>
  <si>
    <t>令和５年４～９月の電気量料金単価</t>
    <rPh sb="0" eb="2">
      <t>レイワ</t>
    </rPh>
    <rPh sb="3" eb="4">
      <t>ネン</t>
    </rPh>
    <rPh sb="7" eb="8">
      <t>ガツ</t>
    </rPh>
    <rPh sb="9" eb="11">
      <t>デンキ</t>
    </rPh>
    <rPh sb="11" eb="12">
      <t>リョウ</t>
    </rPh>
    <rPh sb="12" eb="14">
      <t>リョウキン</t>
    </rPh>
    <rPh sb="14" eb="16">
      <t>タンカ</t>
    </rPh>
    <phoneticPr fontId="2"/>
  </si>
  <si>
    <t>令和２年度
平均燃料費
調整単価
＋
電気量料金単価
③</t>
    <rPh sb="24" eb="26">
      <t>タンカ</t>
    </rPh>
    <phoneticPr fontId="2"/>
  </si>
  <si>
    <r>
      <rPr>
        <sz val="9"/>
        <rFont val="ＭＳ Ｐゴシック"/>
        <family val="3"/>
        <charset val="128"/>
      </rPr>
      <t>補助対象月の燃料費
調整単価等＋
電気量料金単価</t>
    </r>
    <r>
      <rPr>
        <sz val="10"/>
        <rFont val="ＭＳ Ｐゴシック"/>
        <family val="3"/>
        <charset val="128"/>
      </rPr>
      <t xml:space="preserve">
④</t>
    </r>
    <rPh sb="22" eb="24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</si>
</sst>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0.00_ "/>
  </numFmts>
  <fonts count="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1" fillId="0" borderId="0" xfId="0" applyFont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20" fontId="0" fillId="0" borderId="0" xfId="0" applyNumberFormat="1"/>
    <xf numFmtId="0" fontId="3" fillId="0" borderId="1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38" fontId="0" fillId="0" borderId="5" xfId="1" applyFont="1" applyBorder="1" applyAlignment="1"/>
    <xf numFmtId="0" fontId="0" fillId="2" borderId="5" xfId="0" applyFill="1" applyBorder="1" applyAlignment="1">
      <alignment horizontal="center"/>
    </xf>
    <xf numFmtId="38" fontId="0" fillId="2" borderId="5" xfId="0" applyNumberFormat="1" applyFill="1" applyBorder="1" applyAlignment="1"/>
    <xf numFmtId="0" fontId="0" fillId="2" borderId="5" xfId="0" applyFill="1" applyBorder="1" applyAlignment="1"/>
    <xf numFmtId="38" fontId="0" fillId="0" borderId="5" xfId="0" applyNumberFormat="1" applyBorder="1" applyAlignment="1">
      <alignment horizontal="right"/>
    </xf>
    <xf numFmtId="38" fontId="0" fillId="2" borderId="5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5" xfId="0" applyBorder="1" applyAlignment="1">
      <alignment shrinkToFit="1"/>
    </xf>
    <xf numFmtId="0" fontId="0" fillId="0" borderId="5" xfId="0" applyFill="1" applyBorder="1" applyAlignment="1">
      <alignment horizontal="center"/>
    </xf>
    <xf numFmtId="38" fontId="0" fillId="0" borderId="5" xfId="0" applyNumberFormat="1" applyFill="1" applyBorder="1" applyAlignment="1"/>
    <xf numFmtId="0" fontId="0" fillId="2" borderId="5" xfId="0" applyFill="1" applyBorder="1"/>
    <xf numFmtId="0" fontId="0" fillId="0" borderId="5" xfId="0" applyFill="1" applyBorder="1" applyAlignment="1"/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38" fontId="0" fillId="2" borderId="5" xfId="1" applyFont="1" applyFill="1" applyBorder="1" applyAlignment="1"/>
    <xf numFmtId="38" fontId="0" fillId="0" borderId="5" xfId="1" applyFont="1" applyFill="1" applyBorder="1" applyAlignment="1"/>
    <xf numFmtId="177" fontId="0" fillId="0" borderId="5" xfId="0" applyNumberFormat="1" applyBorder="1" applyAlignment="1"/>
    <xf numFmtId="177" fontId="0" fillId="0" borderId="5" xfId="0" applyNumberFormat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6" fontId="0" fillId="0" borderId="5" xfId="0" applyNumberFormat="1" applyBorder="1" applyAlignment="1"/>
    <xf numFmtId="0" fontId="0" fillId="0" borderId="5" xfId="0" applyBorder="1" applyAlignment="1">
      <alignment horizontal="center"/>
    </xf>
    <xf numFmtId="178" fontId="0" fillId="0" borderId="5" xfId="0" applyNumberFormat="1" applyBorder="1" applyAlignment="1"/>
    <xf numFmtId="178" fontId="0" fillId="2" borderId="5" xfId="0" applyNumberFormat="1" applyFill="1" applyBorder="1" applyAlignment="1"/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/>
    <xf numFmtId="0" fontId="0" fillId="0" borderId="3" xfId="0" applyBorder="1" applyAlignment="1"/>
    <xf numFmtId="0" fontId="0" fillId="0" borderId="6" xfId="0" applyBorder="1" applyAlignment="1"/>
    <xf numFmtId="0" fontId="5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2" borderId="2" xfId="0" applyFill="1" applyBorder="1" applyAlignment="1"/>
    <xf numFmtId="0" fontId="0" fillId="2" borderId="6" xfId="0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2</xdr:row>
      <xdr:rowOff>50799</xdr:rowOff>
    </xdr:from>
    <xdr:to>
      <xdr:col>13</xdr:col>
      <xdr:colOff>666750</xdr:colOff>
      <xdr:row>3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324ADA-84AD-4019-BDE3-68224FEAE3E9}"/>
            </a:ext>
          </a:extLst>
        </xdr:cNvPr>
        <xdr:cNvSpPr/>
      </xdr:nvSpPr>
      <xdr:spPr>
        <a:xfrm>
          <a:off x="6648450" y="374649"/>
          <a:ext cx="1447800" cy="3778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 入 例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405848</xdr:colOff>
      <xdr:row>0</xdr:row>
      <xdr:rowOff>115956</xdr:rowOff>
    </xdr:from>
    <xdr:to>
      <xdr:col>15</xdr:col>
      <xdr:colOff>474593</xdr:colOff>
      <xdr:row>3</xdr:row>
      <xdr:rowOff>59220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E51716-DF38-49E5-B705-82463AD4943D}"/>
            </a:ext>
          </a:extLst>
        </xdr:cNvPr>
        <xdr:cNvSpPr/>
      </xdr:nvSpPr>
      <xdr:spPr>
        <a:xfrm>
          <a:off x="8208065" y="115956"/>
          <a:ext cx="1543050" cy="390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 入 例</a:t>
          </a:r>
          <a:endParaRPr kumimoji="1" lang="en-US" altLang="ja-JP" sz="16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16563</xdr:colOff>
      <xdr:row>15</xdr:row>
      <xdr:rowOff>140804</xdr:rowOff>
    </xdr:from>
    <xdr:to>
      <xdr:col>11</xdr:col>
      <xdr:colOff>480391</xdr:colOff>
      <xdr:row>16</xdr:row>
      <xdr:rowOff>215348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FD05C3F-2904-4FBF-B948-B1009FCAD8A3}"/>
            </a:ext>
          </a:extLst>
        </xdr:cNvPr>
        <xdr:cNvSpPr/>
      </xdr:nvSpPr>
      <xdr:spPr>
        <a:xfrm>
          <a:off x="231911" y="4240695"/>
          <a:ext cx="6617806" cy="49695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路線数が多く、また、各月において「系統キロ程」「運行回数」に大きな差異がない場合は、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次のとおり</a:t>
          </a:r>
          <a:r>
            <a:rPr kumimoji="1" lang="en-US" altLang="ja-JP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R5.3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月～</a:t>
          </a:r>
          <a:r>
            <a:rPr kumimoji="1" lang="en-US" altLang="ja-JP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R5.9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月までまとめて記載することもできます。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16565</xdr:colOff>
      <xdr:row>13</xdr:row>
      <xdr:rowOff>2</xdr:rowOff>
    </xdr:from>
    <xdr:to>
      <xdr:col>9</xdr:col>
      <xdr:colOff>16565</xdr:colOff>
      <xdr:row>14</xdr:row>
      <xdr:rowOff>82828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364935" y="3354459"/>
          <a:ext cx="737152" cy="35615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44726</xdr:colOff>
      <xdr:row>12</xdr:row>
      <xdr:rowOff>243510</xdr:rowOff>
    </xdr:from>
    <xdr:to>
      <xdr:col>10</xdr:col>
      <xdr:colOff>44726</xdr:colOff>
      <xdr:row>14</xdr:row>
      <xdr:rowOff>77857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130248" y="3349488"/>
          <a:ext cx="737152" cy="35615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662608</xdr:colOff>
      <xdr:row>11</xdr:row>
      <xdr:rowOff>215348</xdr:rowOff>
    </xdr:from>
    <xdr:to>
      <xdr:col>8</xdr:col>
      <xdr:colOff>670890</xdr:colOff>
      <xdr:row>13</xdr:row>
      <xdr:rowOff>115956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306956" y="3072848"/>
          <a:ext cx="712304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8</xdr:col>
      <xdr:colOff>699051</xdr:colOff>
      <xdr:row>11</xdr:row>
      <xdr:rowOff>218660</xdr:rowOff>
    </xdr:from>
    <xdr:to>
      <xdr:col>9</xdr:col>
      <xdr:colOff>674203</xdr:colOff>
      <xdr:row>13</xdr:row>
      <xdr:rowOff>119268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047421" y="3076160"/>
          <a:ext cx="712304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8</xdr:col>
      <xdr:colOff>434008</xdr:colOff>
      <xdr:row>18</xdr:row>
      <xdr:rowOff>28161</xdr:rowOff>
    </xdr:from>
    <xdr:to>
      <xdr:col>11</xdr:col>
      <xdr:colOff>8283</xdr:colOff>
      <xdr:row>21</xdr:row>
      <xdr:rowOff>24848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782378" y="4384813"/>
          <a:ext cx="1744318" cy="601318"/>
        </a:xfrm>
        <a:prstGeom prst="rect">
          <a:avLst/>
        </a:prstGeom>
        <a:solidFill>
          <a:schemeClr val="lt1"/>
        </a:solidFill>
        <a:ln w="6350" cmpd="sng">
          <a:solidFill>
            <a:schemeClr val="dk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平均燃費（Ｃ）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＝Ａ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÷</a:t>
          </a: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Ｂ＝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5km/ℓ</a:t>
          </a:r>
          <a:endParaRPr kumimoji="1" lang="ja-JP" altLang="en-US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238538</xdr:colOff>
      <xdr:row>9</xdr:row>
      <xdr:rowOff>155714</xdr:rowOff>
    </xdr:from>
    <xdr:to>
      <xdr:col>13</xdr:col>
      <xdr:colOff>720587</xdr:colOff>
      <xdr:row>11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061212" y="2690192"/>
          <a:ext cx="2652092" cy="531743"/>
        </a:xfrm>
        <a:prstGeom prst="rect">
          <a:avLst/>
        </a:prstGeom>
        <a:solidFill>
          <a:schemeClr val="lt1"/>
        </a:solidFill>
        <a:ln w="6350" cmpd="sng">
          <a:solidFill>
            <a:schemeClr val="dk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軽油使用量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＝走行キロ（①）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÷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平均燃費（Ｃ）</a:t>
          </a:r>
        </a:p>
      </xdr:txBody>
    </xdr:sp>
    <xdr:clientData/>
  </xdr:twoCellAnchor>
  <xdr:twoCellAnchor>
    <xdr:from>
      <xdr:col>8</xdr:col>
      <xdr:colOff>530087</xdr:colOff>
      <xdr:row>14</xdr:row>
      <xdr:rowOff>149088</xdr:rowOff>
    </xdr:from>
    <xdr:to>
      <xdr:col>8</xdr:col>
      <xdr:colOff>728869</xdr:colOff>
      <xdr:row>17</xdr:row>
      <xdr:rowOff>165652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H="1" flipV="1">
          <a:off x="4878457" y="3950805"/>
          <a:ext cx="198782" cy="554934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140804</xdr:colOff>
      <xdr:row>14</xdr:row>
      <xdr:rowOff>140804</xdr:rowOff>
    </xdr:from>
    <xdr:to>
      <xdr:col>9</xdr:col>
      <xdr:colOff>347869</xdr:colOff>
      <xdr:row>17</xdr:row>
      <xdr:rowOff>157370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flipV="1">
          <a:off x="5226326" y="3942521"/>
          <a:ext cx="207065" cy="554936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513522</xdr:colOff>
      <xdr:row>0</xdr:row>
      <xdr:rowOff>31336</xdr:rowOff>
    </xdr:from>
    <xdr:to>
      <xdr:col>15</xdr:col>
      <xdr:colOff>0</xdr:colOff>
      <xdr:row>3</xdr:row>
      <xdr:rowOff>16565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7164457" y="31336"/>
          <a:ext cx="1524000" cy="482186"/>
        </a:xfrm>
        <a:prstGeom prst="rect">
          <a:avLst/>
        </a:prstGeom>
        <a:solidFill>
          <a:schemeClr val="lt1"/>
        </a:solidFill>
        <a:ln w="6350" cmpd="sng">
          <a:solidFill>
            <a:schemeClr val="dk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  <a:endParaRPr kumimoji="1" lang="en-US" altLang="ja-JP" sz="12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記載要領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のイメージ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91109</xdr:colOff>
      <xdr:row>11</xdr:row>
      <xdr:rowOff>99391</xdr:rowOff>
    </xdr:from>
    <xdr:to>
      <xdr:col>12</xdr:col>
      <xdr:colOff>372719</xdr:colOff>
      <xdr:row>18</xdr:row>
      <xdr:rowOff>140804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flipH="1">
          <a:off x="5913783" y="3130826"/>
          <a:ext cx="1714501" cy="1540565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554936</xdr:colOff>
      <xdr:row>9</xdr:row>
      <xdr:rowOff>41413</xdr:rowOff>
    </xdr:from>
    <xdr:to>
      <xdr:col>10</xdr:col>
      <xdr:colOff>182217</xdr:colOff>
      <xdr:row>10</xdr:row>
      <xdr:rowOff>16565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>
          <a:off x="5640458" y="2575891"/>
          <a:ext cx="364433" cy="223631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119271</xdr:colOff>
      <xdr:row>9</xdr:row>
      <xdr:rowOff>36444</xdr:rowOff>
    </xdr:from>
    <xdr:to>
      <xdr:col>2</xdr:col>
      <xdr:colOff>704023</xdr:colOff>
      <xdr:row>13</xdr:row>
      <xdr:rowOff>8282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533401" y="2570922"/>
          <a:ext cx="584752" cy="96575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view="pageBreakPreview" zoomScale="60" zoomScaleNormal="115" workbookViewId="0">
      <selection activeCell="B16" sqref="B16"/>
    </sheetView>
  </sheetViews>
  <sheetFormatPr defaultColWidth="9" defaultRowHeight="14" x14ac:dyDescent="0.2"/>
  <cols>
    <col min="1" max="1" width="3.6328125" style="13" customWidth="1"/>
    <col min="2" max="2" width="10.36328125" style="13" customWidth="1"/>
    <col min="3" max="9" width="9" style="13"/>
    <col min="10" max="10" width="7.36328125" style="13" customWidth="1"/>
    <col min="11" max="11" width="3.7265625" style="13" customWidth="1"/>
    <col min="12" max="16384" width="9" style="13"/>
  </cols>
  <sheetData>
    <row r="1" spans="1:11" ht="9.75" customHeight="1" x14ac:dyDescent="0.2"/>
    <row r="2" spans="1:11" ht="18" customHeight="1" x14ac:dyDescent="0.2">
      <c r="A2" s="13" t="s">
        <v>18</v>
      </c>
    </row>
    <row r="3" spans="1:11" ht="18" customHeight="1" x14ac:dyDescent="0.2">
      <c r="K3" s="14" t="s">
        <v>19</v>
      </c>
    </row>
    <row r="4" spans="1:11" ht="18" customHeight="1" x14ac:dyDescent="0.2">
      <c r="K4" s="14" t="s">
        <v>75</v>
      </c>
    </row>
    <row r="5" spans="1:11" ht="18" customHeight="1" x14ac:dyDescent="0.2"/>
    <row r="6" spans="1:11" ht="18" customHeight="1" x14ac:dyDescent="0.2">
      <c r="B6" s="13" t="s">
        <v>20</v>
      </c>
    </row>
    <row r="7" spans="1:11" ht="28.5" customHeight="1" x14ac:dyDescent="0.2"/>
    <row r="8" spans="1:11" x14ac:dyDescent="0.2">
      <c r="I8" s="13" t="s">
        <v>46</v>
      </c>
    </row>
    <row r="9" spans="1:11" x14ac:dyDescent="0.2">
      <c r="I9" s="13" t="s">
        <v>21</v>
      </c>
    </row>
    <row r="10" spans="1:11" x14ac:dyDescent="0.2">
      <c r="I10" s="13" t="s">
        <v>22</v>
      </c>
    </row>
    <row r="11" spans="1:11" ht="35.15" customHeight="1" x14ac:dyDescent="0.2"/>
    <row r="12" spans="1:11" s="15" customFormat="1" ht="31.5" customHeight="1" x14ac:dyDescent="0.2">
      <c r="A12" s="73" t="s">
        <v>96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24.5" customHeight="1" x14ac:dyDescent="0.2"/>
    <row r="14" spans="1:11" x14ac:dyDescent="0.2">
      <c r="B14" s="75" t="s">
        <v>97</v>
      </c>
      <c r="C14" s="75"/>
      <c r="D14" s="75"/>
      <c r="E14" s="75"/>
      <c r="F14" s="75"/>
      <c r="G14" s="75"/>
      <c r="H14" s="75"/>
      <c r="I14" s="75"/>
      <c r="J14" s="75"/>
      <c r="K14" s="16"/>
    </row>
    <row r="15" spans="1:11" ht="15.75" customHeight="1" x14ac:dyDescent="0.2">
      <c r="B15" s="75"/>
      <c r="C15" s="75"/>
      <c r="D15" s="75"/>
      <c r="E15" s="75"/>
      <c r="F15" s="75"/>
      <c r="G15" s="75"/>
      <c r="H15" s="75"/>
      <c r="I15" s="75"/>
      <c r="J15" s="75"/>
    </row>
    <row r="16" spans="1:11" ht="22" customHeight="1" x14ac:dyDescent="0.2"/>
    <row r="17" spans="2:10" x14ac:dyDescent="0.2">
      <c r="B17" s="13" t="s">
        <v>23</v>
      </c>
    </row>
    <row r="18" spans="2:10" ht="9.75" customHeight="1" x14ac:dyDescent="0.2"/>
    <row r="19" spans="2:10" x14ac:dyDescent="0.2">
      <c r="B19" s="76" t="s">
        <v>24</v>
      </c>
      <c r="C19" s="77"/>
      <c r="D19" s="78"/>
      <c r="E19" s="76" t="s">
        <v>25</v>
      </c>
      <c r="F19" s="77"/>
      <c r="G19" s="78"/>
      <c r="H19" s="17"/>
    </row>
    <row r="20" spans="2:10" x14ac:dyDescent="0.2">
      <c r="B20" s="79"/>
      <c r="C20" s="80"/>
      <c r="D20" s="81"/>
      <c r="E20" s="79"/>
      <c r="F20" s="80"/>
      <c r="G20" s="81"/>
      <c r="H20" s="17"/>
    </row>
    <row r="21" spans="2:10" x14ac:dyDescent="0.2">
      <c r="B21" s="76"/>
      <c r="C21" s="77"/>
      <c r="D21" s="78"/>
      <c r="E21" s="82" t="s">
        <v>26</v>
      </c>
      <c r="F21" s="83"/>
      <c r="G21" s="84"/>
      <c r="H21" s="17"/>
    </row>
    <row r="22" spans="2:10" x14ac:dyDescent="0.2">
      <c r="B22" s="79"/>
      <c r="C22" s="80"/>
      <c r="D22" s="81"/>
      <c r="E22" s="85"/>
      <c r="F22" s="86"/>
      <c r="G22" s="87"/>
      <c r="H22" s="17"/>
    </row>
    <row r="23" spans="2:10" x14ac:dyDescent="0.2">
      <c r="B23" s="18"/>
      <c r="C23" s="18"/>
      <c r="D23" s="19"/>
      <c r="E23" s="19"/>
      <c r="F23" s="18"/>
      <c r="G23" s="19"/>
      <c r="H23" s="4"/>
    </row>
    <row r="24" spans="2:10" x14ac:dyDescent="0.2">
      <c r="B24" s="4"/>
      <c r="C24" s="4"/>
      <c r="D24" s="4"/>
      <c r="E24" s="4"/>
      <c r="F24" s="4"/>
      <c r="G24" s="4"/>
      <c r="H24" s="4"/>
    </row>
    <row r="25" spans="2:10" x14ac:dyDescent="0.2">
      <c r="B25" s="13" t="s">
        <v>27</v>
      </c>
      <c r="C25" s="20"/>
      <c r="D25" s="4"/>
      <c r="E25" s="4"/>
      <c r="F25" s="20"/>
      <c r="G25" s="4"/>
      <c r="H25" s="4"/>
    </row>
    <row r="26" spans="2:10" ht="8.25" customHeight="1" x14ac:dyDescent="0.2">
      <c r="C26" s="20"/>
      <c r="D26" s="4"/>
      <c r="E26" s="4"/>
      <c r="F26" s="20"/>
      <c r="G26" s="4"/>
      <c r="H26" s="4"/>
    </row>
    <row r="27" spans="2:10" x14ac:dyDescent="0.2">
      <c r="B27" s="21" t="s">
        <v>28</v>
      </c>
      <c r="C27" s="4"/>
      <c r="D27" s="4"/>
      <c r="E27" s="4"/>
      <c r="F27" s="4"/>
      <c r="G27" s="4"/>
      <c r="H27" s="4"/>
    </row>
    <row r="28" spans="2:10" ht="22.5" customHeight="1" x14ac:dyDescent="0.2">
      <c r="B28" s="22" t="s">
        <v>29</v>
      </c>
      <c r="C28" s="62" t="s">
        <v>30</v>
      </c>
      <c r="D28" s="63"/>
      <c r="E28" s="22" t="s">
        <v>4</v>
      </c>
      <c r="F28" s="22" t="s">
        <v>6</v>
      </c>
      <c r="G28" s="62" t="s">
        <v>31</v>
      </c>
      <c r="H28" s="63"/>
      <c r="I28" s="62" t="s">
        <v>32</v>
      </c>
      <c r="J28" s="63"/>
    </row>
    <row r="29" spans="2:10" ht="16.5" customHeight="1" x14ac:dyDescent="0.2">
      <c r="B29" s="23"/>
      <c r="C29" s="62"/>
      <c r="D29" s="63"/>
      <c r="E29" s="23"/>
      <c r="F29" s="23"/>
      <c r="G29" s="62"/>
      <c r="H29" s="63"/>
      <c r="I29" s="62"/>
      <c r="J29" s="63"/>
    </row>
    <row r="30" spans="2:10" ht="16.5" customHeight="1" x14ac:dyDescent="0.2">
      <c r="B30" s="23"/>
      <c r="C30" s="62"/>
      <c r="D30" s="63"/>
      <c r="E30" s="23"/>
      <c r="F30" s="23"/>
      <c r="G30" s="62"/>
      <c r="H30" s="63"/>
      <c r="I30" s="62"/>
      <c r="J30" s="63"/>
    </row>
    <row r="31" spans="2:10" ht="16.5" customHeight="1" x14ac:dyDescent="0.2">
      <c r="B31" s="23"/>
      <c r="C31" s="62"/>
      <c r="D31" s="63"/>
      <c r="E31" s="23"/>
      <c r="F31" s="23"/>
      <c r="G31" s="62"/>
      <c r="H31" s="63"/>
      <c r="I31" s="62"/>
      <c r="J31" s="63"/>
    </row>
    <row r="32" spans="2:10" ht="16.5" customHeight="1" x14ac:dyDescent="0.2">
      <c r="B32" s="23"/>
      <c r="C32" s="62"/>
      <c r="D32" s="63"/>
      <c r="E32" s="23"/>
      <c r="F32" s="23"/>
      <c r="G32" s="62"/>
      <c r="H32" s="63"/>
      <c r="I32" s="62"/>
      <c r="J32" s="63"/>
    </row>
    <row r="33" spans="2:10" ht="16.5" customHeight="1" x14ac:dyDescent="0.2">
      <c r="B33" s="23"/>
      <c r="C33" s="62"/>
      <c r="D33" s="63"/>
      <c r="E33" s="23"/>
      <c r="F33" s="23"/>
      <c r="G33" s="62"/>
      <c r="H33" s="63"/>
      <c r="I33" s="62"/>
      <c r="J33" s="63"/>
    </row>
    <row r="34" spans="2:10" ht="24" customHeight="1" x14ac:dyDescent="0.2">
      <c r="B34" s="64"/>
      <c r="C34" s="65"/>
      <c r="D34" s="66"/>
      <c r="E34" s="67" t="s">
        <v>33</v>
      </c>
      <c r="F34" s="68"/>
      <c r="G34" s="69" t="s">
        <v>26</v>
      </c>
      <c r="H34" s="70"/>
      <c r="I34" s="69" t="s">
        <v>26</v>
      </c>
      <c r="J34" s="70"/>
    </row>
    <row r="36" spans="2:10" x14ac:dyDescent="0.2">
      <c r="B36" s="21" t="s">
        <v>34</v>
      </c>
      <c r="C36" s="4"/>
      <c r="D36" s="4"/>
      <c r="E36" s="4"/>
      <c r="F36" s="4"/>
      <c r="G36" s="4"/>
      <c r="H36" s="4"/>
    </row>
    <row r="37" spans="2:10" ht="23.25" customHeight="1" x14ac:dyDescent="0.2">
      <c r="B37" s="22" t="s">
        <v>29</v>
      </c>
      <c r="C37" s="62" t="s">
        <v>35</v>
      </c>
      <c r="D37" s="63"/>
      <c r="E37" s="22" t="s">
        <v>4</v>
      </c>
      <c r="F37" s="22" t="s">
        <v>6</v>
      </c>
      <c r="G37" s="62" t="s">
        <v>31</v>
      </c>
      <c r="H37" s="63"/>
      <c r="I37" s="71" t="s">
        <v>32</v>
      </c>
      <c r="J37" s="72"/>
    </row>
    <row r="38" spans="2:10" ht="17.25" customHeight="1" x14ac:dyDescent="0.2">
      <c r="B38" s="23"/>
      <c r="C38" s="62"/>
      <c r="D38" s="63"/>
      <c r="E38" s="23"/>
      <c r="F38" s="23"/>
      <c r="G38" s="62"/>
      <c r="H38" s="63"/>
      <c r="I38" s="62"/>
      <c r="J38" s="63"/>
    </row>
    <row r="39" spans="2:10" ht="17.25" customHeight="1" x14ac:dyDescent="0.2">
      <c r="B39" s="23"/>
      <c r="C39" s="62"/>
      <c r="D39" s="63"/>
      <c r="E39" s="23"/>
      <c r="F39" s="23"/>
      <c r="G39" s="62"/>
      <c r="H39" s="63"/>
      <c r="I39" s="62"/>
      <c r="J39" s="63"/>
    </row>
    <row r="40" spans="2:10" ht="17.25" customHeight="1" x14ac:dyDescent="0.2">
      <c r="B40" s="23"/>
      <c r="C40" s="62"/>
      <c r="D40" s="63"/>
      <c r="E40" s="23"/>
      <c r="F40" s="23"/>
      <c r="G40" s="62"/>
      <c r="H40" s="63"/>
      <c r="I40" s="62"/>
      <c r="J40" s="63"/>
    </row>
    <row r="41" spans="2:10" ht="17.25" customHeight="1" x14ac:dyDescent="0.2">
      <c r="B41" s="23"/>
      <c r="C41" s="62"/>
      <c r="D41" s="63"/>
      <c r="E41" s="23"/>
      <c r="F41" s="23"/>
      <c r="G41" s="62"/>
      <c r="H41" s="63"/>
      <c r="I41" s="62"/>
      <c r="J41" s="63"/>
    </row>
    <row r="42" spans="2:10" ht="17.25" customHeight="1" x14ac:dyDescent="0.2">
      <c r="B42" s="23"/>
      <c r="C42" s="62"/>
      <c r="D42" s="63"/>
      <c r="E42" s="23"/>
      <c r="F42" s="23"/>
      <c r="G42" s="62"/>
      <c r="H42" s="63"/>
      <c r="I42" s="62"/>
      <c r="J42" s="63"/>
    </row>
    <row r="43" spans="2:10" ht="19.5" customHeight="1" x14ac:dyDescent="0.2">
      <c r="B43" s="64"/>
      <c r="C43" s="65"/>
      <c r="D43" s="66"/>
      <c r="E43" s="67" t="s">
        <v>36</v>
      </c>
      <c r="F43" s="68"/>
      <c r="G43" s="69" t="s">
        <v>26</v>
      </c>
      <c r="H43" s="70"/>
      <c r="I43" s="69" t="s">
        <v>26</v>
      </c>
      <c r="J43" s="70"/>
    </row>
    <row r="44" spans="2:10" x14ac:dyDescent="0.2">
      <c r="B44" s="13" t="s">
        <v>13</v>
      </c>
    </row>
    <row r="45" spans="2:10" ht="18" customHeight="1" x14ac:dyDescent="0.2">
      <c r="B45" s="13" t="s">
        <v>37</v>
      </c>
    </row>
  </sheetData>
  <mergeCells count="50">
    <mergeCell ref="A12:K12"/>
    <mergeCell ref="B14:J15"/>
    <mergeCell ref="B19:D20"/>
    <mergeCell ref="E19:G20"/>
    <mergeCell ref="B21:D22"/>
    <mergeCell ref="E21:G22"/>
    <mergeCell ref="C28:D28"/>
    <mergeCell ref="G28:H28"/>
    <mergeCell ref="I28:J28"/>
    <mergeCell ref="C29:D29"/>
    <mergeCell ref="G29:H29"/>
    <mergeCell ref="I29:J29"/>
    <mergeCell ref="C30:D30"/>
    <mergeCell ref="G30:H30"/>
    <mergeCell ref="I30:J30"/>
    <mergeCell ref="C31:D31"/>
    <mergeCell ref="G31:H31"/>
    <mergeCell ref="I31:J31"/>
    <mergeCell ref="C32:D32"/>
    <mergeCell ref="G32:H32"/>
    <mergeCell ref="I32:J32"/>
    <mergeCell ref="C33:D33"/>
    <mergeCell ref="G33:H33"/>
    <mergeCell ref="I33:J33"/>
    <mergeCell ref="B34:D34"/>
    <mergeCell ref="E34:F34"/>
    <mergeCell ref="G34:H34"/>
    <mergeCell ref="I34:J34"/>
    <mergeCell ref="C37:D37"/>
    <mergeCell ref="G37:H37"/>
    <mergeCell ref="I37:J37"/>
    <mergeCell ref="C38:D38"/>
    <mergeCell ref="G38:H38"/>
    <mergeCell ref="I38:J38"/>
    <mergeCell ref="C39:D39"/>
    <mergeCell ref="G39:H39"/>
    <mergeCell ref="I39:J39"/>
    <mergeCell ref="C40:D40"/>
    <mergeCell ref="G40:H40"/>
    <mergeCell ref="I40:J40"/>
    <mergeCell ref="C41:D41"/>
    <mergeCell ref="G41:H41"/>
    <mergeCell ref="I41:J41"/>
    <mergeCell ref="C42:D42"/>
    <mergeCell ref="G42:H42"/>
    <mergeCell ref="I42:J42"/>
    <mergeCell ref="B43:D43"/>
    <mergeCell ref="E43:F43"/>
    <mergeCell ref="G43:H43"/>
    <mergeCell ref="I43:J4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tabSelected="1" zoomScaleNormal="100" workbookViewId="0">
      <selection activeCell="K7" sqref="K7"/>
    </sheetView>
  </sheetViews>
  <sheetFormatPr defaultColWidth="9" defaultRowHeight="13" x14ac:dyDescent="0.2"/>
  <cols>
    <col min="1" max="1" width="2.90625" style="2" customWidth="1"/>
    <col min="2" max="2" width="2.6328125" style="2" customWidth="1"/>
    <col min="3" max="3" width="10.90625" style="2" customWidth="1"/>
    <col min="4" max="7" width="7.08984375" style="2" customWidth="1"/>
    <col min="8" max="10" width="10.7265625" style="2" customWidth="1"/>
    <col min="11" max="12" width="9.6328125" style="2" customWidth="1"/>
    <col min="13" max="13" width="10.54296875" style="2" customWidth="1"/>
    <col min="14" max="14" width="11.08984375" style="2" customWidth="1"/>
    <col min="15" max="20" width="9.6328125" style="2" customWidth="1"/>
    <col min="21" max="21" width="7.6328125" style="2" customWidth="1"/>
    <col min="22" max="16384" width="9" style="2"/>
  </cols>
  <sheetData>
    <row r="1" spans="1:19" x14ac:dyDescent="0.2">
      <c r="A1" s="1"/>
    </row>
    <row r="2" spans="1:19" x14ac:dyDescent="0.2">
      <c r="A2" s="3"/>
      <c r="B2" s="3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24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ht="13.5" customHeight="1" x14ac:dyDescent="0.2">
      <c r="A4" s="3"/>
      <c r="B4" s="3" t="s">
        <v>68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s="5" customFormat="1" ht="19.5" customHeight="1" x14ac:dyDescent="0.2">
      <c r="A5" s="4"/>
      <c r="B5" s="90" t="s">
        <v>0</v>
      </c>
      <c r="C5" s="90" t="s">
        <v>1</v>
      </c>
      <c r="D5" s="94" t="s">
        <v>2</v>
      </c>
      <c r="E5" s="95"/>
      <c r="F5" s="95"/>
      <c r="G5" s="96" t="s">
        <v>56</v>
      </c>
      <c r="H5" s="90" t="s">
        <v>15</v>
      </c>
      <c r="I5" s="90" t="s">
        <v>17</v>
      </c>
      <c r="J5" s="92" t="s">
        <v>101</v>
      </c>
      <c r="K5" s="92" t="s">
        <v>102</v>
      </c>
      <c r="L5" s="92" t="s">
        <v>55</v>
      </c>
      <c r="M5" s="90" t="s">
        <v>48</v>
      </c>
      <c r="N5" s="90" t="s">
        <v>54</v>
      </c>
      <c r="O5" s="2"/>
      <c r="P5" s="2"/>
      <c r="Q5" s="2"/>
      <c r="R5" s="2"/>
      <c r="S5" s="2"/>
    </row>
    <row r="6" spans="1:19" s="5" customFormat="1" ht="78.75" customHeight="1" x14ac:dyDescent="0.2">
      <c r="A6" s="4"/>
      <c r="B6" s="91"/>
      <c r="C6" s="91"/>
      <c r="D6" s="6" t="s">
        <v>4</v>
      </c>
      <c r="E6" s="7" t="s">
        <v>5</v>
      </c>
      <c r="F6" s="36" t="s">
        <v>6</v>
      </c>
      <c r="G6" s="97"/>
      <c r="H6" s="91"/>
      <c r="I6" s="91"/>
      <c r="J6" s="93"/>
      <c r="K6" s="93"/>
      <c r="L6" s="93"/>
      <c r="M6" s="91"/>
      <c r="N6" s="91"/>
      <c r="O6" s="8"/>
      <c r="P6" s="8"/>
      <c r="Q6" s="8"/>
      <c r="R6" s="8"/>
      <c r="S6" s="8"/>
    </row>
    <row r="7" spans="1:19" ht="20.149999999999999" customHeight="1" x14ac:dyDescent="0.2">
      <c r="A7" s="3"/>
      <c r="B7" s="9"/>
      <c r="C7" s="9"/>
      <c r="D7" s="9"/>
      <c r="E7" s="9"/>
      <c r="F7" s="9"/>
      <c r="G7" s="9"/>
      <c r="H7" s="10" t="s">
        <v>7</v>
      </c>
      <c r="I7" s="10" t="s">
        <v>16</v>
      </c>
      <c r="J7" s="10" t="s">
        <v>9</v>
      </c>
      <c r="K7" s="10" t="s">
        <v>9</v>
      </c>
      <c r="L7" s="10" t="s">
        <v>9</v>
      </c>
      <c r="M7" s="10" t="s">
        <v>9</v>
      </c>
      <c r="N7" s="10" t="s">
        <v>10</v>
      </c>
    </row>
    <row r="8" spans="1:19" ht="20.149999999999999" customHeight="1" x14ac:dyDescent="0.2">
      <c r="A8" s="3"/>
      <c r="B8" s="9">
        <v>1</v>
      </c>
      <c r="C8" s="9" t="s">
        <v>58</v>
      </c>
      <c r="D8" s="9" t="s">
        <v>59</v>
      </c>
      <c r="E8" s="9" t="s">
        <v>60</v>
      </c>
      <c r="F8" s="9" t="s">
        <v>60</v>
      </c>
      <c r="G8" s="9" t="s">
        <v>79</v>
      </c>
      <c r="H8" s="38">
        <v>151000</v>
      </c>
      <c r="I8" s="38">
        <v>101000</v>
      </c>
      <c r="J8" s="60">
        <f>9.77-0.6</f>
        <v>9.17</v>
      </c>
      <c r="K8" s="60">
        <v>18.350000000000001</v>
      </c>
      <c r="L8" s="9">
        <f>+K8-J8</f>
        <v>9.1800000000000015</v>
      </c>
      <c r="M8" s="58">
        <f>+I8*L8</f>
        <v>927180.00000000012</v>
      </c>
      <c r="N8" s="37" t="s">
        <v>64</v>
      </c>
    </row>
    <row r="9" spans="1:19" ht="20" customHeight="1" x14ac:dyDescent="0.2">
      <c r="A9" s="3"/>
      <c r="B9" s="9"/>
      <c r="C9" s="9"/>
      <c r="D9" s="9"/>
      <c r="E9" s="9"/>
      <c r="F9" s="9"/>
      <c r="G9" s="9" t="s">
        <v>81</v>
      </c>
      <c r="H9" s="38">
        <v>150000</v>
      </c>
      <c r="I9" s="38">
        <v>100000</v>
      </c>
      <c r="J9" s="60">
        <f t="shared" ref="J9:J11" si="0">9.77-0.6</f>
        <v>9.17</v>
      </c>
      <c r="K9" s="60">
        <v>22.84</v>
      </c>
      <c r="L9" s="9">
        <f t="shared" ref="L9:L10" si="1">+K9-J9</f>
        <v>13.67</v>
      </c>
      <c r="M9" s="58">
        <f t="shared" ref="M9:M10" si="2">+I9*L9</f>
        <v>1367000</v>
      </c>
      <c r="N9" s="59" t="s">
        <v>64</v>
      </c>
      <c r="P9" s="2" t="s">
        <v>98</v>
      </c>
    </row>
    <row r="10" spans="1:19" ht="20.149999999999999" customHeight="1" x14ac:dyDescent="0.2">
      <c r="A10" s="3"/>
      <c r="B10" s="9"/>
      <c r="C10" s="9"/>
      <c r="D10" s="9"/>
      <c r="E10" s="9"/>
      <c r="F10" s="9"/>
      <c r="G10" s="9" t="s">
        <v>82</v>
      </c>
      <c r="H10" s="38">
        <v>151000</v>
      </c>
      <c r="I10" s="38">
        <v>101000</v>
      </c>
      <c r="J10" s="60">
        <f t="shared" si="0"/>
        <v>9.17</v>
      </c>
      <c r="K10" s="60">
        <v>21.78</v>
      </c>
      <c r="L10" s="9">
        <f t="shared" si="1"/>
        <v>12.610000000000001</v>
      </c>
      <c r="M10" s="58">
        <f t="shared" si="2"/>
        <v>1273610.0000000002</v>
      </c>
      <c r="N10" s="59" t="s">
        <v>64</v>
      </c>
      <c r="P10" s="2" t="s">
        <v>87</v>
      </c>
    </row>
    <row r="11" spans="1:19" ht="20" customHeight="1" x14ac:dyDescent="0.2">
      <c r="A11" s="3"/>
      <c r="B11" s="9"/>
      <c r="C11" s="9"/>
      <c r="D11" s="9"/>
      <c r="E11" s="9"/>
      <c r="F11" s="9"/>
      <c r="G11" s="9" t="s">
        <v>83</v>
      </c>
      <c r="H11" s="38">
        <v>150000</v>
      </c>
      <c r="I11" s="38">
        <v>100000</v>
      </c>
      <c r="J11" s="60">
        <f t="shared" si="0"/>
        <v>9.17</v>
      </c>
      <c r="K11" s="60">
        <v>21.18</v>
      </c>
      <c r="L11" s="9">
        <f t="shared" ref="L11:L22" si="3">+K11-J11</f>
        <v>12.01</v>
      </c>
      <c r="M11" s="58">
        <f t="shared" ref="M11:M14" si="4">+I11*L11</f>
        <v>1201000</v>
      </c>
      <c r="N11" s="37" t="s">
        <v>64</v>
      </c>
      <c r="P11" s="2" t="s">
        <v>88</v>
      </c>
    </row>
    <row r="12" spans="1:19" ht="20.149999999999999" customHeight="1" x14ac:dyDescent="0.2">
      <c r="A12" s="3"/>
      <c r="B12" s="9"/>
      <c r="C12" s="9"/>
      <c r="D12" s="9"/>
      <c r="E12" s="9"/>
      <c r="F12" s="9"/>
      <c r="G12" s="9" t="s">
        <v>84</v>
      </c>
      <c r="H12" s="38">
        <v>151000</v>
      </c>
      <c r="I12" s="38">
        <v>101000</v>
      </c>
      <c r="J12" s="60">
        <f>10.57-0.6</f>
        <v>9.9700000000000006</v>
      </c>
      <c r="K12" s="60">
        <v>21.05</v>
      </c>
      <c r="L12" s="9">
        <f t="shared" si="3"/>
        <v>11.08</v>
      </c>
      <c r="M12" s="58">
        <f t="shared" si="4"/>
        <v>1119080</v>
      </c>
      <c r="N12" s="37" t="s">
        <v>64</v>
      </c>
    </row>
    <row r="13" spans="1:19" ht="20.149999999999999" customHeight="1" x14ac:dyDescent="0.2">
      <c r="A13" s="3"/>
      <c r="B13" s="9"/>
      <c r="C13" s="9"/>
      <c r="D13" s="9"/>
      <c r="E13" s="9"/>
      <c r="F13" s="9"/>
      <c r="G13" s="9" t="s">
        <v>85</v>
      </c>
      <c r="H13" s="38">
        <v>150000</v>
      </c>
      <c r="I13" s="38">
        <v>100000</v>
      </c>
      <c r="J13" s="60">
        <f t="shared" ref="J13:J14" si="5">10.57-0.6</f>
        <v>9.9700000000000006</v>
      </c>
      <c r="K13" s="60">
        <v>19.920000000000002</v>
      </c>
      <c r="L13" s="9">
        <f t="shared" si="3"/>
        <v>9.9500000000000011</v>
      </c>
      <c r="M13" s="58">
        <f t="shared" si="4"/>
        <v>995000.00000000012</v>
      </c>
      <c r="N13" s="37" t="s">
        <v>64</v>
      </c>
    </row>
    <row r="14" spans="1:19" ht="20.149999999999999" customHeight="1" x14ac:dyDescent="0.2">
      <c r="A14" s="3"/>
      <c r="B14" s="9"/>
      <c r="C14" s="9"/>
      <c r="D14" s="9"/>
      <c r="E14" s="9"/>
      <c r="F14" s="9"/>
      <c r="G14" s="9" t="s">
        <v>86</v>
      </c>
      <c r="H14" s="38">
        <v>151000</v>
      </c>
      <c r="I14" s="38">
        <v>101500</v>
      </c>
      <c r="J14" s="60">
        <f t="shared" si="5"/>
        <v>9.9700000000000006</v>
      </c>
      <c r="K14" s="60">
        <v>18.93</v>
      </c>
      <c r="L14" s="9">
        <f t="shared" si="3"/>
        <v>8.9599999999999991</v>
      </c>
      <c r="M14" s="58">
        <f t="shared" si="4"/>
        <v>909439.99999999988</v>
      </c>
      <c r="N14" s="37" t="s">
        <v>64</v>
      </c>
      <c r="P14" s="2" t="s">
        <v>99</v>
      </c>
    </row>
    <row r="15" spans="1:19" ht="20.149999999999999" customHeight="1" x14ac:dyDescent="0.2">
      <c r="A15" s="3"/>
      <c r="B15" s="9"/>
      <c r="C15" s="9"/>
      <c r="D15" s="9"/>
      <c r="E15" s="9"/>
      <c r="F15" s="9"/>
      <c r="G15" s="39" t="s">
        <v>63</v>
      </c>
      <c r="H15" s="40">
        <f>SUM(H8:H14)</f>
        <v>1054000</v>
      </c>
      <c r="I15" s="40">
        <f>SUM(I8:I14)</f>
        <v>704500</v>
      </c>
      <c r="J15" s="61"/>
      <c r="K15" s="41"/>
      <c r="L15" s="41"/>
      <c r="M15" s="40">
        <f>SUM(M8:M14)</f>
        <v>7792310</v>
      </c>
      <c r="N15" s="53">
        <f>ROUNDDOWN(M15/2/1000,0)</f>
        <v>3896</v>
      </c>
      <c r="P15" s="2" t="s">
        <v>89</v>
      </c>
    </row>
    <row r="16" spans="1:19" ht="20.149999999999999" customHeight="1" x14ac:dyDescent="0.2">
      <c r="A16" s="3"/>
      <c r="B16" s="9">
        <v>2</v>
      </c>
      <c r="C16" s="9" t="s">
        <v>50</v>
      </c>
      <c r="D16" s="9" t="s">
        <v>61</v>
      </c>
      <c r="E16" s="9" t="s">
        <v>62</v>
      </c>
      <c r="F16" s="9" t="s">
        <v>62</v>
      </c>
      <c r="G16" s="9" t="s">
        <v>78</v>
      </c>
      <c r="H16" s="38">
        <v>210000</v>
      </c>
      <c r="I16" s="38">
        <v>155000</v>
      </c>
      <c r="J16" s="60">
        <f>9.77-0.6</f>
        <v>9.17</v>
      </c>
      <c r="K16" s="60">
        <v>18.350000000000001</v>
      </c>
      <c r="L16" s="9">
        <f t="shared" si="3"/>
        <v>9.1800000000000015</v>
      </c>
      <c r="M16" s="58">
        <f>+I16*L16</f>
        <v>1422900.0000000002</v>
      </c>
      <c r="N16" s="37" t="s">
        <v>64</v>
      </c>
      <c r="P16" s="2" t="s">
        <v>100</v>
      </c>
    </row>
    <row r="17" spans="1:16" ht="20.149999999999999" customHeight="1" x14ac:dyDescent="0.2">
      <c r="A17" s="3"/>
      <c r="B17" s="9"/>
      <c r="C17" s="9"/>
      <c r="D17" s="9"/>
      <c r="E17" s="9"/>
      <c r="F17" s="9"/>
      <c r="G17" s="9" t="s">
        <v>80</v>
      </c>
      <c r="H17" s="38">
        <v>205000</v>
      </c>
      <c r="I17" s="38">
        <v>150000</v>
      </c>
      <c r="J17" s="60">
        <f t="shared" ref="J17:J19" si="6">9.77-0.6</f>
        <v>9.17</v>
      </c>
      <c r="K17" s="60">
        <v>22.84</v>
      </c>
      <c r="L17" s="9">
        <f t="shared" si="3"/>
        <v>13.67</v>
      </c>
      <c r="M17" s="58">
        <f t="shared" ref="M17:M22" si="7">+I17*L17</f>
        <v>2050500</v>
      </c>
      <c r="N17" s="37" t="s">
        <v>64</v>
      </c>
      <c r="P17" s="2" t="s">
        <v>90</v>
      </c>
    </row>
    <row r="18" spans="1:16" ht="20.149999999999999" customHeight="1" x14ac:dyDescent="0.2">
      <c r="A18" s="3"/>
      <c r="B18" s="9"/>
      <c r="C18" s="9"/>
      <c r="D18" s="9"/>
      <c r="E18" s="9"/>
      <c r="F18" s="9"/>
      <c r="G18" s="9" t="s">
        <v>82</v>
      </c>
      <c r="H18" s="38">
        <v>210000</v>
      </c>
      <c r="I18" s="38">
        <v>157000</v>
      </c>
      <c r="J18" s="60">
        <f t="shared" si="6"/>
        <v>9.17</v>
      </c>
      <c r="K18" s="60">
        <v>21.78</v>
      </c>
      <c r="L18" s="9">
        <f t="shared" ref="L18:L19" si="8">+K18-J18</f>
        <v>12.610000000000001</v>
      </c>
      <c r="M18" s="58">
        <f t="shared" ref="M18:M19" si="9">+I18*L18</f>
        <v>1979770.0000000002</v>
      </c>
      <c r="N18" s="59" t="s">
        <v>64</v>
      </c>
    </row>
    <row r="19" spans="1:16" ht="20.149999999999999" customHeight="1" x14ac:dyDescent="0.2">
      <c r="A19" s="3"/>
      <c r="B19" s="9"/>
      <c r="C19" s="9"/>
      <c r="D19" s="9"/>
      <c r="E19" s="9"/>
      <c r="F19" s="9"/>
      <c r="G19" s="9" t="s">
        <v>83</v>
      </c>
      <c r="H19" s="38">
        <v>205000</v>
      </c>
      <c r="I19" s="38">
        <v>145000</v>
      </c>
      <c r="J19" s="60">
        <f t="shared" si="6"/>
        <v>9.17</v>
      </c>
      <c r="K19" s="60">
        <v>21.18</v>
      </c>
      <c r="L19" s="9">
        <f t="shared" si="8"/>
        <v>12.01</v>
      </c>
      <c r="M19" s="58">
        <f t="shared" si="9"/>
        <v>1741450</v>
      </c>
      <c r="N19" s="59" t="s">
        <v>64</v>
      </c>
    </row>
    <row r="20" spans="1:16" ht="20.149999999999999" customHeight="1" x14ac:dyDescent="0.2">
      <c r="A20" s="3"/>
      <c r="B20" s="9"/>
      <c r="C20" s="9"/>
      <c r="D20" s="9"/>
      <c r="E20" s="9"/>
      <c r="F20" s="9"/>
      <c r="G20" s="9" t="s">
        <v>84</v>
      </c>
      <c r="H20" s="38">
        <v>210000</v>
      </c>
      <c r="I20" s="38">
        <v>157000</v>
      </c>
      <c r="J20" s="60">
        <f>10.57-0.6</f>
        <v>9.9700000000000006</v>
      </c>
      <c r="K20" s="60">
        <v>21.05</v>
      </c>
      <c r="L20" s="9">
        <f t="shared" si="3"/>
        <v>11.08</v>
      </c>
      <c r="M20" s="58">
        <f t="shared" si="7"/>
        <v>1739560</v>
      </c>
      <c r="N20" s="37" t="s">
        <v>64</v>
      </c>
    </row>
    <row r="21" spans="1:16" ht="20.149999999999999" customHeight="1" x14ac:dyDescent="0.2">
      <c r="A21" s="3"/>
      <c r="B21" s="9"/>
      <c r="C21" s="9"/>
      <c r="D21" s="9"/>
      <c r="E21" s="9"/>
      <c r="F21" s="9"/>
      <c r="G21" s="9" t="s">
        <v>85</v>
      </c>
      <c r="H21" s="38">
        <v>205000</v>
      </c>
      <c r="I21" s="38">
        <v>145000</v>
      </c>
      <c r="J21" s="60">
        <f t="shared" ref="J21:J22" si="10">10.57-0.6</f>
        <v>9.9700000000000006</v>
      </c>
      <c r="K21" s="60">
        <v>19.920000000000002</v>
      </c>
      <c r="L21" s="9">
        <f t="shared" si="3"/>
        <v>9.9500000000000011</v>
      </c>
      <c r="M21" s="58">
        <f t="shared" si="7"/>
        <v>1442750.0000000002</v>
      </c>
      <c r="N21" s="37" t="s">
        <v>64</v>
      </c>
    </row>
    <row r="22" spans="1:16" ht="20.149999999999999" customHeight="1" x14ac:dyDescent="0.2">
      <c r="A22" s="3"/>
      <c r="B22" s="9"/>
      <c r="C22" s="9"/>
      <c r="D22" s="9"/>
      <c r="E22" s="9"/>
      <c r="F22" s="9"/>
      <c r="G22" s="9" t="s">
        <v>86</v>
      </c>
      <c r="H22" s="38">
        <v>210000</v>
      </c>
      <c r="I22" s="38">
        <v>160000</v>
      </c>
      <c r="J22" s="60">
        <f t="shared" si="10"/>
        <v>9.9700000000000006</v>
      </c>
      <c r="K22" s="60">
        <v>18.93</v>
      </c>
      <c r="L22" s="9">
        <f t="shared" si="3"/>
        <v>8.9599999999999991</v>
      </c>
      <c r="M22" s="58">
        <f t="shared" si="7"/>
        <v>1433599.9999999998</v>
      </c>
      <c r="N22" s="37" t="s">
        <v>64</v>
      </c>
    </row>
    <row r="23" spans="1:16" ht="20.149999999999999" customHeight="1" x14ac:dyDescent="0.2">
      <c r="A23" s="3"/>
      <c r="B23" s="9"/>
      <c r="C23" s="9"/>
      <c r="D23" s="9"/>
      <c r="E23" s="9"/>
      <c r="F23" s="9"/>
      <c r="G23" s="39" t="s">
        <v>63</v>
      </c>
      <c r="H23" s="40">
        <f>SUM(H16:H22)</f>
        <v>1455000</v>
      </c>
      <c r="I23" s="40">
        <f>SUM(I16:I22)</f>
        <v>1069000</v>
      </c>
      <c r="J23" s="41"/>
      <c r="K23" s="41"/>
      <c r="L23" s="41"/>
      <c r="M23" s="40">
        <f>SUM(M16:M22)</f>
        <v>11810530</v>
      </c>
      <c r="N23" s="53">
        <f>ROUNDDOWN(M23/2/1000,0)</f>
        <v>5905</v>
      </c>
    </row>
    <row r="24" spans="1:16" ht="22" customHeight="1" x14ac:dyDescent="0.2">
      <c r="A24" s="3"/>
      <c r="B24" s="88" t="s">
        <v>12</v>
      </c>
      <c r="C24" s="89"/>
      <c r="D24" s="41"/>
      <c r="E24" s="41"/>
      <c r="F24" s="41"/>
      <c r="G24" s="41"/>
      <c r="H24" s="43">
        <f>+H15+H23</f>
        <v>2509000</v>
      </c>
      <c r="I24" s="43">
        <f>+I15+I23</f>
        <v>1773500</v>
      </c>
      <c r="J24" s="44"/>
      <c r="K24" s="44"/>
      <c r="L24" s="44"/>
      <c r="M24" s="57">
        <f>+M15+M23</f>
        <v>19602840</v>
      </c>
      <c r="N24" s="57">
        <f>+N15+N23</f>
        <v>9801</v>
      </c>
    </row>
    <row r="25" spans="1:16" ht="6.75" customHeight="1" x14ac:dyDescent="0.2">
      <c r="A25" s="3"/>
      <c r="B25" s="3"/>
      <c r="C25" s="3"/>
      <c r="D25" s="3"/>
      <c r="E25" s="3"/>
      <c r="F25" s="3"/>
      <c r="G25" s="3"/>
      <c r="H25" s="12"/>
      <c r="I25" s="12"/>
      <c r="J25" s="12"/>
      <c r="K25" s="12"/>
      <c r="L25" s="12"/>
      <c r="M25" s="12"/>
      <c r="N25" s="12"/>
    </row>
    <row r="26" spans="1:16" ht="5.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6" x14ac:dyDescent="0.2">
      <c r="B27" s="2" t="s">
        <v>13</v>
      </c>
    </row>
    <row r="28" spans="1:16" ht="15" customHeight="1" x14ac:dyDescent="0.2">
      <c r="B28" s="2">
        <v>1</v>
      </c>
      <c r="C28" t="s">
        <v>42</v>
      </c>
    </row>
    <row r="29" spans="1:16" ht="15" customHeight="1" x14ac:dyDescent="0.2">
      <c r="B29" s="2">
        <v>2</v>
      </c>
      <c r="C29" t="s">
        <v>76</v>
      </c>
    </row>
    <row r="30" spans="1:16" ht="4.5" customHeight="1" x14ac:dyDescent="0.2"/>
    <row r="31" spans="1:16" ht="15" customHeight="1" x14ac:dyDescent="0.2">
      <c r="B31" s="2" t="s">
        <v>14</v>
      </c>
    </row>
    <row r="32" spans="1:16" ht="15" customHeight="1" x14ac:dyDescent="0.2">
      <c r="B32" s="2">
        <v>1</v>
      </c>
      <c r="C32" t="s">
        <v>43</v>
      </c>
    </row>
    <row r="33" spans="2:3" ht="15" customHeight="1" x14ac:dyDescent="0.2">
      <c r="B33" s="2">
        <v>2</v>
      </c>
      <c r="C33" t="s">
        <v>95</v>
      </c>
    </row>
  </sheetData>
  <mergeCells count="12">
    <mergeCell ref="M5:M6"/>
    <mergeCell ref="N5:N6"/>
    <mergeCell ref="B5:B6"/>
    <mergeCell ref="C5:C6"/>
    <mergeCell ref="D5:F5"/>
    <mergeCell ref="H5:H6"/>
    <mergeCell ref="G5:G6"/>
    <mergeCell ref="B24:C24"/>
    <mergeCell ref="I5:I6"/>
    <mergeCell ref="J5:J6"/>
    <mergeCell ref="K5:K6"/>
    <mergeCell ref="L5:L6"/>
  </mergeCells>
  <phoneticPr fontId="2"/>
  <printOptions horizontalCentered="1"/>
  <pageMargins left="0.2" right="0.19" top="0.73" bottom="0.2" header="0.51181102362204722" footer="0.2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1"/>
  <sheetViews>
    <sheetView zoomScale="115" zoomScaleNormal="115" workbookViewId="0">
      <selection activeCell="B3" sqref="B3"/>
    </sheetView>
  </sheetViews>
  <sheetFormatPr defaultRowHeight="13" x14ac:dyDescent="0.2"/>
  <cols>
    <col min="1" max="1" width="2.90625" customWidth="1"/>
    <col min="2" max="2" width="2.6328125" customWidth="1"/>
    <col min="3" max="3" width="10.90625" customWidth="1"/>
    <col min="4" max="7" width="7.08984375" customWidth="1"/>
    <col min="8" max="8" width="10" customWidth="1"/>
    <col min="9" max="9" width="9.26953125" customWidth="1"/>
    <col min="10" max="11" width="9.6328125" customWidth="1"/>
    <col min="12" max="12" width="9.08984375" customWidth="1"/>
    <col min="13" max="19" width="9.6328125" customWidth="1"/>
    <col min="20" max="20" width="7.6328125" customWidth="1"/>
  </cols>
  <sheetData>
    <row r="1" spans="1:20" x14ac:dyDescent="0.2">
      <c r="A1" s="24"/>
    </row>
    <row r="2" spans="1:20" x14ac:dyDescent="0.2">
      <c r="A2" s="25"/>
      <c r="B2" s="25" t="s">
        <v>94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0" ht="7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0" ht="15.75" customHeight="1" x14ac:dyDescent="0.2">
      <c r="A4" s="25"/>
      <c r="B4" s="25" t="s">
        <v>69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20" s="5" customFormat="1" ht="18.75" customHeight="1" x14ac:dyDescent="0.2">
      <c r="A5" s="4"/>
      <c r="B5" s="90" t="s">
        <v>0</v>
      </c>
      <c r="C5" s="90" t="s">
        <v>38</v>
      </c>
      <c r="D5" s="94" t="s">
        <v>39</v>
      </c>
      <c r="E5" s="95"/>
      <c r="F5" s="95"/>
      <c r="G5" s="96" t="s">
        <v>57</v>
      </c>
      <c r="H5" s="92" t="s">
        <v>40</v>
      </c>
      <c r="I5" s="103" t="s">
        <v>41</v>
      </c>
      <c r="J5" s="100" t="s">
        <v>3</v>
      </c>
      <c r="K5" s="100" t="s">
        <v>70</v>
      </c>
      <c r="L5" s="92" t="s">
        <v>71</v>
      </c>
      <c r="M5" s="92" t="s">
        <v>72</v>
      </c>
      <c r="N5" s="92" t="s">
        <v>65</v>
      </c>
      <c r="O5" s="90" t="s">
        <v>48</v>
      </c>
      <c r="P5" s="90" t="s">
        <v>54</v>
      </c>
      <c r="Q5"/>
      <c r="R5"/>
      <c r="S5"/>
      <c r="T5"/>
    </row>
    <row r="6" spans="1:20" s="5" customFormat="1" ht="77.25" customHeight="1" x14ac:dyDescent="0.2">
      <c r="A6" s="4"/>
      <c r="B6" s="102"/>
      <c r="C6" s="91"/>
      <c r="D6" s="6" t="s">
        <v>4</v>
      </c>
      <c r="E6" s="7" t="s">
        <v>5</v>
      </c>
      <c r="F6" s="36" t="s">
        <v>6</v>
      </c>
      <c r="G6" s="97"/>
      <c r="H6" s="97"/>
      <c r="I6" s="104"/>
      <c r="J6" s="101"/>
      <c r="K6" s="101"/>
      <c r="L6" s="93"/>
      <c r="M6" s="93"/>
      <c r="N6" s="93"/>
      <c r="O6" s="91"/>
      <c r="P6" s="91"/>
    </row>
    <row r="7" spans="1:20" ht="20.149999999999999" customHeight="1" x14ac:dyDescent="0.2">
      <c r="A7" s="25"/>
      <c r="B7" s="26"/>
      <c r="C7" s="26"/>
      <c r="D7" s="26"/>
      <c r="E7" s="26"/>
      <c r="F7" s="26"/>
      <c r="G7" s="26"/>
      <c r="H7" s="10" t="s">
        <v>7</v>
      </c>
      <c r="I7" s="10" t="s">
        <v>8</v>
      </c>
      <c r="J7" s="10" t="s">
        <v>7</v>
      </c>
      <c r="K7" s="10" t="s">
        <v>45</v>
      </c>
      <c r="L7" s="10" t="s">
        <v>9</v>
      </c>
      <c r="M7" s="10" t="s">
        <v>9</v>
      </c>
      <c r="N7" s="10" t="s">
        <v>9</v>
      </c>
      <c r="O7" s="10" t="s">
        <v>9</v>
      </c>
      <c r="P7" s="10" t="s">
        <v>10</v>
      </c>
    </row>
    <row r="8" spans="1:20" ht="20.149999999999999" customHeight="1" x14ac:dyDescent="0.2">
      <c r="A8" s="25"/>
      <c r="B8" s="26">
        <v>1</v>
      </c>
      <c r="C8" s="9" t="s">
        <v>58</v>
      </c>
      <c r="D8" s="9" t="s">
        <v>59</v>
      </c>
      <c r="E8" s="9" t="s">
        <v>60</v>
      </c>
      <c r="F8" s="9" t="s">
        <v>60</v>
      </c>
      <c r="G8" s="9" t="s">
        <v>79</v>
      </c>
      <c r="H8" s="38">
        <v>30</v>
      </c>
      <c r="I8" s="38">
        <v>10</v>
      </c>
      <c r="J8" s="38">
        <f>+H8*I8*31</f>
        <v>9300</v>
      </c>
      <c r="K8" s="38">
        <f>+J8/3</f>
        <v>3100</v>
      </c>
      <c r="L8" s="55">
        <v>82.82</v>
      </c>
      <c r="M8" s="56">
        <v>120.82</v>
      </c>
      <c r="N8" s="26">
        <f>+M8-L8</f>
        <v>38</v>
      </c>
      <c r="O8" s="38">
        <f>+K8*N8</f>
        <v>117800</v>
      </c>
      <c r="P8" s="37" t="s">
        <v>64</v>
      </c>
    </row>
    <row r="9" spans="1:20" ht="20.149999999999999" customHeight="1" x14ac:dyDescent="0.2">
      <c r="A9" s="25"/>
      <c r="B9" s="26"/>
      <c r="C9" s="9"/>
      <c r="D9" s="9"/>
      <c r="E9" s="9"/>
      <c r="F9" s="9"/>
      <c r="G9" s="9" t="s">
        <v>81</v>
      </c>
      <c r="H9" s="38">
        <v>30</v>
      </c>
      <c r="I9" s="38">
        <v>10</v>
      </c>
      <c r="J9" s="38">
        <f t="shared" ref="J9" si="0">+H9*I9*30</f>
        <v>9000</v>
      </c>
      <c r="K9" s="38">
        <f t="shared" ref="K9:K14" si="1">+J9/3</f>
        <v>3000</v>
      </c>
      <c r="L9" s="55">
        <v>82.82</v>
      </c>
      <c r="M9" s="56">
        <v>122.82</v>
      </c>
      <c r="N9" s="26">
        <f t="shared" ref="N9:N14" si="2">+M9-L9</f>
        <v>40</v>
      </c>
      <c r="O9" s="38">
        <f t="shared" ref="O9:O14" si="3">+K9*N9</f>
        <v>120000</v>
      </c>
      <c r="P9" s="37" t="s">
        <v>64</v>
      </c>
    </row>
    <row r="10" spans="1:20" ht="20.149999999999999" customHeight="1" x14ac:dyDescent="0.2">
      <c r="A10" s="25"/>
      <c r="B10" s="26"/>
      <c r="C10" s="9"/>
      <c r="D10" s="9"/>
      <c r="E10" s="9"/>
      <c r="F10" s="9"/>
      <c r="G10" s="9" t="s">
        <v>82</v>
      </c>
      <c r="H10" s="38">
        <v>30</v>
      </c>
      <c r="I10" s="38">
        <v>10</v>
      </c>
      <c r="J10" s="38">
        <f>+H10*I10*31</f>
        <v>9300</v>
      </c>
      <c r="K10" s="38">
        <f t="shared" ref="K10:K11" si="4">+J10/3</f>
        <v>3100</v>
      </c>
      <c r="L10" s="55">
        <v>82.82</v>
      </c>
      <c r="M10" s="56">
        <v>132.82</v>
      </c>
      <c r="N10" s="26">
        <f t="shared" ref="N10:N11" si="5">+M10-L10</f>
        <v>50</v>
      </c>
      <c r="O10" s="38">
        <f t="shared" ref="O10:O11" si="6">+K10*N10</f>
        <v>155000</v>
      </c>
      <c r="P10" s="59" t="s">
        <v>64</v>
      </c>
    </row>
    <row r="11" spans="1:20" ht="20.149999999999999" customHeight="1" x14ac:dyDescent="0.2">
      <c r="A11" s="25"/>
      <c r="B11" s="26"/>
      <c r="C11" s="9"/>
      <c r="D11" s="9"/>
      <c r="E11" s="9"/>
      <c r="F11" s="9"/>
      <c r="G11" s="9" t="s">
        <v>83</v>
      </c>
      <c r="H11" s="38">
        <v>30</v>
      </c>
      <c r="I11" s="38">
        <v>10</v>
      </c>
      <c r="J11" s="38">
        <f>+H11*I11*30</f>
        <v>9000</v>
      </c>
      <c r="K11" s="38">
        <f t="shared" si="4"/>
        <v>3000</v>
      </c>
      <c r="L11" s="55">
        <v>82.82</v>
      </c>
      <c r="M11" s="56">
        <v>127.82</v>
      </c>
      <c r="N11" s="26">
        <f t="shared" si="5"/>
        <v>45</v>
      </c>
      <c r="O11" s="38">
        <f t="shared" si="6"/>
        <v>135000</v>
      </c>
      <c r="P11" s="59" t="s">
        <v>64</v>
      </c>
    </row>
    <row r="12" spans="1:20" ht="20.149999999999999" customHeight="1" x14ac:dyDescent="0.2">
      <c r="A12" s="25"/>
      <c r="B12" s="26"/>
      <c r="C12" s="9"/>
      <c r="D12" s="9"/>
      <c r="E12" s="9"/>
      <c r="F12" s="9"/>
      <c r="G12" s="9" t="s">
        <v>84</v>
      </c>
      <c r="H12" s="38">
        <v>30</v>
      </c>
      <c r="I12" s="38">
        <v>10</v>
      </c>
      <c r="J12" s="38">
        <f>+H12*I12*31</f>
        <v>9300</v>
      </c>
      <c r="K12" s="38">
        <f t="shared" si="1"/>
        <v>3100</v>
      </c>
      <c r="L12" s="55">
        <v>82.82</v>
      </c>
      <c r="M12" s="56">
        <v>132.82</v>
      </c>
      <c r="N12" s="26">
        <f t="shared" si="2"/>
        <v>50</v>
      </c>
      <c r="O12" s="38">
        <f t="shared" si="3"/>
        <v>155000</v>
      </c>
      <c r="P12" s="37" t="s">
        <v>64</v>
      </c>
    </row>
    <row r="13" spans="1:20" ht="20.149999999999999" customHeight="1" x14ac:dyDescent="0.2">
      <c r="A13" s="25"/>
      <c r="B13" s="26"/>
      <c r="C13" s="9"/>
      <c r="D13" s="9"/>
      <c r="E13" s="9"/>
      <c r="F13" s="9"/>
      <c r="G13" s="9" t="s">
        <v>85</v>
      </c>
      <c r="H13" s="38">
        <v>30</v>
      </c>
      <c r="I13" s="38">
        <v>10</v>
      </c>
      <c r="J13" s="38">
        <f>+H13*I13*30</f>
        <v>9000</v>
      </c>
      <c r="K13" s="38">
        <f t="shared" si="1"/>
        <v>3000</v>
      </c>
      <c r="L13" s="55">
        <v>82.82</v>
      </c>
      <c r="M13" s="56">
        <v>127.82</v>
      </c>
      <c r="N13" s="26">
        <f t="shared" si="2"/>
        <v>45</v>
      </c>
      <c r="O13" s="38">
        <f t="shared" si="3"/>
        <v>135000</v>
      </c>
      <c r="P13" s="37" t="s">
        <v>64</v>
      </c>
    </row>
    <row r="14" spans="1:20" ht="20.149999999999999" customHeight="1" x14ac:dyDescent="0.2">
      <c r="A14" s="25"/>
      <c r="B14" s="26"/>
      <c r="C14" s="9"/>
      <c r="D14" s="9"/>
      <c r="E14" s="9"/>
      <c r="F14" s="9"/>
      <c r="G14" s="9" t="s">
        <v>86</v>
      </c>
      <c r="H14" s="38">
        <v>30</v>
      </c>
      <c r="I14" s="38">
        <v>10</v>
      </c>
      <c r="J14" s="38">
        <f>+H14*I14*31</f>
        <v>9300</v>
      </c>
      <c r="K14" s="38">
        <f t="shared" si="1"/>
        <v>3100</v>
      </c>
      <c r="L14" s="55">
        <v>82.82</v>
      </c>
      <c r="M14" s="56">
        <v>130.82</v>
      </c>
      <c r="N14" s="26">
        <f t="shared" si="2"/>
        <v>48</v>
      </c>
      <c r="O14" s="38">
        <f t="shared" si="3"/>
        <v>148800</v>
      </c>
      <c r="P14" s="37" t="s">
        <v>64</v>
      </c>
    </row>
    <row r="15" spans="1:20" ht="20.149999999999999" customHeight="1" x14ac:dyDescent="0.2">
      <c r="A15" s="25"/>
      <c r="B15" s="26"/>
      <c r="C15" s="9"/>
      <c r="D15" s="9"/>
      <c r="E15" s="9"/>
      <c r="F15" s="9"/>
      <c r="G15" s="39" t="s">
        <v>63</v>
      </c>
      <c r="H15" s="40"/>
      <c r="I15" s="40"/>
      <c r="J15" s="40">
        <f>SUM(J8:J14)</f>
        <v>64200</v>
      </c>
      <c r="K15" s="40">
        <f>SUM(K8:K14)</f>
        <v>21400</v>
      </c>
      <c r="L15" s="48"/>
      <c r="M15" s="48"/>
      <c r="N15" s="48"/>
      <c r="O15" s="40">
        <f>+N15-M15+SUM(O8:O14)</f>
        <v>966600</v>
      </c>
      <c r="P15" s="53">
        <f>ROUNDDOWN(O15/2/1000,0)</f>
        <v>483</v>
      </c>
    </row>
    <row r="16" spans="1:20" s="52" customFormat="1" ht="33" customHeight="1" x14ac:dyDescent="0.2">
      <c r="A16" s="50"/>
      <c r="B16" s="51"/>
      <c r="C16" s="49"/>
      <c r="D16" s="49"/>
      <c r="E16" s="49"/>
      <c r="F16" s="49"/>
      <c r="G16" s="46"/>
      <c r="H16" s="47"/>
      <c r="I16" s="47"/>
      <c r="J16" s="47"/>
      <c r="K16" s="47"/>
      <c r="L16" s="51"/>
      <c r="M16" s="51"/>
      <c r="N16" s="51"/>
      <c r="O16" s="49"/>
      <c r="P16" s="49"/>
    </row>
    <row r="17" spans="1:18" ht="20.149999999999999" customHeight="1" x14ac:dyDescent="0.2">
      <c r="A17" s="25"/>
      <c r="B17" s="26"/>
      <c r="C17" s="9"/>
      <c r="D17" s="9"/>
      <c r="E17" s="9"/>
      <c r="F17" s="9"/>
      <c r="G17" s="46"/>
      <c r="H17" s="47"/>
      <c r="I17" s="47"/>
      <c r="J17" s="26"/>
      <c r="K17" s="26"/>
      <c r="L17" s="26"/>
      <c r="M17" s="26"/>
      <c r="N17" s="26"/>
      <c r="O17" s="26"/>
      <c r="P17" s="26"/>
    </row>
    <row r="18" spans="1:18" ht="20.149999999999999" customHeight="1" x14ac:dyDescent="0.2">
      <c r="A18" s="25"/>
      <c r="B18" s="26">
        <v>1</v>
      </c>
      <c r="C18" s="26" t="s">
        <v>58</v>
      </c>
      <c r="D18" s="9" t="s">
        <v>59</v>
      </c>
      <c r="E18" s="9" t="s">
        <v>60</v>
      </c>
      <c r="F18" s="9" t="s">
        <v>60</v>
      </c>
      <c r="G18" s="45" t="s">
        <v>93</v>
      </c>
      <c r="H18" s="38">
        <v>30</v>
      </c>
      <c r="I18" s="26">
        <v>10</v>
      </c>
      <c r="J18" s="38">
        <f>+H18*I18*151</f>
        <v>45300</v>
      </c>
      <c r="K18" s="38">
        <f>+J18/3</f>
        <v>15100</v>
      </c>
      <c r="L18" s="55">
        <v>82.82</v>
      </c>
      <c r="M18" s="56">
        <v>126.39</v>
      </c>
      <c r="N18" s="26">
        <f>+M18-L18</f>
        <v>43.570000000000007</v>
      </c>
      <c r="O18" s="38">
        <f t="shared" ref="O18:O19" si="7">+K18*N18</f>
        <v>657907.00000000012</v>
      </c>
      <c r="P18" s="54">
        <f t="shared" ref="P18:P20" si="8">ROUNDDOWN(O18/2/1000,0)</f>
        <v>328</v>
      </c>
    </row>
    <row r="19" spans="1:18" ht="20.149999999999999" customHeight="1" x14ac:dyDescent="0.2">
      <c r="A19" s="25"/>
      <c r="B19" s="26">
        <v>2</v>
      </c>
      <c r="C19" s="26" t="s">
        <v>50</v>
      </c>
      <c r="D19" s="9" t="s">
        <v>59</v>
      </c>
      <c r="E19" s="9" t="s">
        <v>62</v>
      </c>
      <c r="F19" s="9" t="s">
        <v>62</v>
      </c>
      <c r="G19" s="45" t="s">
        <v>92</v>
      </c>
      <c r="H19" s="38">
        <v>20</v>
      </c>
      <c r="I19" s="26">
        <v>8</v>
      </c>
      <c r="J19" s="38">
        <f>+H19*I19*151</f>
        <v>24160</v>
      </c>
      <c r="K19" s="38">
        <f>+J19/3</f>
        <v>8053.333333333333</v>
      </c>
      <c r="L19" s="55">
        <v>82.82</v>
      </c>
      <c r="M19" s="56">
        <v>126.39</v>
      </c>
      <c r="N19" s="26">
        <f>+M19-L19</f>
        <v>43.570000000000007</v>
      </c>
      <c r="O19" s="38">
        <f t="shared" si="7"/>
        <v>350883.7333333334</v>
      </c>
      <c r="P19" s="54">
        <f t="shared" si="8"/>
        <v>175</v>
      </c>
    </row>
    <row r="20" spans="1:18" ht="20.149999999999999" customHeight="1" x14ac:dyDescent="0.2">
      <c r="A20" s="25"/>
      <c r="B20" s="26">
        <v>3</v>
      </c>
      <c r="C20" s="26" t="s">
        <v>66</v>
      </c>
      <c r="D20" s="9" t="s">
        <v>59</v>
      </c>
      <c r="E20" s="9" t="s">
        <v>67</v>
      </c>
      <c r="F20" s="9" t="s">
        <v>67</v>
      </c>
      <c r="G20" s="45" t="s">
        <v>92</v>
      </c>
      <c r="H20" s="38">
        <v>35</v>
      </c>
      <c r="I20" s="26">
        <v>12</v>
      </c>
      <c r="J20" s="38">
        <f>+H20*I20*151</f>
        <v>63420</v>
      </c>
      <c r="K20" s="38">
        <f>+J20/3</f>
        <v>21140</v>
      </c>
      <c r="L20" s="55">
        <v>82.82</v>
      </c>
      <c r="M20" s="56">
        <v>126.39</v>
      </c>
      <c r="N20" s="26">
        <f>+M20-L20</f>
        <v>43.570000000000007</v>
      </c>
      <c r="O20" s="38">
        <f t="shared" ref="O20" si="9">+K20*N20</f>
        <v>921069.80000000016</v>
      </c>
      <c r="P20" s="54">
        <f t="shared" si="8"/>
        <v>460</v>
      </c>
    </row>
    <row r="21" spans="1:18" ht="20.149999999999999" customHeight="1" x14ac:dyDescent="0.2">
      <c r="A21" s="1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8" ht="22" customHeight="1" x14ac:dyDescent="0.2">
      <c r="A22" s="25"/>
      <c r="B22" s="98" t="s">
        <v>12</v>
      </c>
      <c r="C22" s="99"/>
      <c r="D22" s="26"/>
      <c r="E22" s="26"/>
      <c r="F22" s="26"/>
      <c r="G22" s="26"/>
      <c r="H22" s="10"/>
      <c r="I22" s="10"/>
      <c r="J22" s="42">
        <f>+SUM(J18:J20)</f>
        <v>132880</v>
      </c>
      <c r="K22" s="38">
        <f>+J22/3</f>
        <v>44293.333333333336</v>
      </c>
      <c r="L22" s="10"/>
      <c r="M22" s="10"/>
      <c r="N22" s="10"/>
      <c r="O22" s="42">
        <f>+SUM(O18:O20)</f>
        <v>1929860.5333333337</v>
      </c>
      <c r="P22" s="42">
        <f>+SUM(P18:P20)</f>
        <v>963</v>
      </c>
    </row>
    <row r="23" spans="1:18" ht="13.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8" x14ac:dyDescent="0.2">
      <c r="B24" t="s">
        <v>13</v>
      </c>
      <c r="R24" s="32"/>
    </row>
    <row r="25" spans="1:18" ht="15" customHeight="1" x14ac:dyDescent="0.2">
      <c r="B25">
        <v>1</v>
      </c>
      <c r="C25" t="s">
        <v>73</v>
      </c>
    </row>
    <row r="26" spans="1:18" ht="15" customHeight="1" x14ac:dyDescent="0.2"/>
    <row r="27" spans="1:18" ht="15.75" customHeight="1" x14ac:dyDescent="0.2"/>
    <row r="28" spans="1:18" ht="18" customHeight="1" x14ac:dyDescent="0.2">
      <c r="B28" t="s">
        <v>14</v>
      </c>
    </row>
    <row r="29" spans="1:18" ht="15" customHeight="1" x14ac:dyDescent="0.2">
      <c r="B29">
        <v>1</v>
      </c>
      <c r="C29" t="s">
        <v>44</v>
      </c>
    </row>
    <row r="30" spans="1:18" ht="15" customHeight="1" x14ac:dyDescent="0.2">
      <c r="B30">
        <v>2</v>
      </c>
      <c r="C30" t="s">
        <v>74</v>
      </c>
    </row>
    <row r="31" spans="1:18" x14ac:dyDescent="0.2">
      <c r="B31">
        <v>3</v>
      </c>
      <c r="C31" t="s">
        <v>91</v>
      </c>
    </row>
  </sheetData>
  <mergeCells count="14">
    <mergeCell ref="O5:O6"/>
    <mergeCell ref="P5:P6"/>
    <mergeCell ref="B5:B6"/>
    <mergeCell ref="C5:C6"/>
    <mergeCell ref="D5:F5"/>
    <mergeCell ref="H5:H6"/>
    <mergeCell ref="I5:I6"/>
    <mergeCell ref="J5:J6"/>
    <mergeCell ref="G5:G6"/>
    <mergeCell ref="B22:C22"/>
    <mergeCell ref="K5:K6"/>
    <mergeCell ref="L5:L6"/>
    <mergeCell ref="M5:M6"/>
    <mergeCell ref="N5:N6"/>
  </mergeCells>
  <phoneticPr fontId="2"/>
  <printOptions horizontalCentered="1"/>
  <pageMargins left="0.2" right="0.19" top="0.73" bottom="0.2" header="0.51181102362204722" footer="0.2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23"/>
  <sheetViews>
    <sheetView zoomScale="115" zoomScaleNormal="115" workbookViewId="0">
      <selection activeCell="C24" sqref="C24"/>
    </sheetView>
  </sheetViews>
  <sheetFormatPr defaultRowHeight="13" x14ac:dyDescent="0.2"/>
  <cols>
    <col min="1" max="1" width="2.90625" customWidth="1"/>
    <col min="2" max="2" width="2.6328125" customWidth="1"/>
    <col min="3" max="3" width="10.90625" customWidth="1"/>
    <col min="4" max="6" width="7.08984375" customWidth="1"/>
    <col min="7" max="7" width="10" customWidth="1"/>
    <col min="8" max="8" width="9.26953125" customWidth="1"/>
    <col min="9" max="10" width="9.6328125" customWidth="1"/>
    <col min="11" max="11" width="9.08984375" customWidth="1"/>
    <col min="12" max="18" width="9.6328125" customWidth="1"/>
    <col min="19" max="19" width="7.6328125" customWidth="1"/>
  </cols>
  <sheetData>
    <row r="2" spans="1:19" x14ac:dyDescent="0.2">
      <c r="A2" s="24"/>
      <c r="H2" s="25"/>
    </row>
    <row r="3" spans="1:19" x14ac:dyDescent="0.2">
      <c r="A3" s="25"/>
      <c r="B3" s="25" t="s">
        <v>94</v>
      </c>
      <c r="C3" s="25"/>
      <c r="D3" s="25"/>
      <c r="E3" s="25"/>
      <c r="F3" s="25"/>
      <c r="G3" s="25"/>
      <c r="I3" s="25"/>
      <c r="J3" s="25"/>
      <c r="K3" s="25"/>
      <c r="L3" s="25"/>
      <c r="M3" s="25"/>
      <c r="N3" s="25"/>
    </row>
    <row r="4" spans="1:19" ht="7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9" ht="15.75" customHeight="1" x14ac:dyDescent="0.2">
      <c r="A5" s="25"/>
      <c r="B5" s="25" t="s">
        <v>69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9" s="5" customFormat="1" ht="18.75" customHeight="1" x14ac:dyDescent="0.2">
      <c r="A6" s="4"/>
      <c r="B6" s="90" t="s">
        <v>0</v>
      </c>
      <c r="C6" s="90" t="s">
        <v>38</v>
      </c>
      <c r="D6" s="94" t="s">
        <v>39</v>
      </c>
      <c r="E6" s="95"/>
      <c r="F6" s="95"/>
      <c r="G6" s="92" t="s">
        <v>40</v>
      </c>
      <c r="H6" s="103" t="s">
        <v>41</v>
      </c>
      <c r="I6" s="100" t="s">
        <v>3</v>
      </c>
      <c r="J6" s="100" t="s">
        <v>70</v>
      </c>
      <c r="K6" s="92" t="s">
        <v>71</v>
      </c>
      <c r="L6" s="92" t="s">
        <v>72</v>
      </c>
      <c r="M6" s="92" t="s">
        <v>47</v>
      </c>
      <c r="N6" s="90" t="s">
        <v>48</v>
      </c>
      <c r="O6" s="90" t="s">
        <v>49</v>
      </c>
      <c r="P6"/>
      <c r="Q6"/>
      <c r="R6"/>
      <c r="S6"/>
    </row>
    <row r="7" spans="1:19" s="5" customFormat="1" ht="77.25" customHeight="1" x14ac:dyDescent="0.2">
      <c r="A7" s="4"/>
      <c r="B7" s="102"/>
      <c r="C7" s="91"/>
      <c r="D7" s="29" t="s">
        <v>4</v>
      </c>
      <c r="E7" s="28" t="s">
        <v>5</v>
      </c>
      <c r="F7" s="29" t="s">
        <v>6</v>
      </c>
      <c r="G7" s="97"/>
      <c r="H7" s="104"/>
      <c r="I7" s="101"/>
      <c r="J7" s="101"/>
      <c r="K7" s="93"/>
      <c r="L7" s="93"/>
      <c r="M7" s="93"/>
      <c r="N7" s="91"/>
      <c r="O7" s="91"/>
    </row>
    <row r="8" spans="1:19" ht="20.149999999999999" customHeight="1" x14ac:dyDescent="0.2">
      <c r="A8" s="25"/>
      <c r="B8" s="26"/>
      <c r="C8" s="26"/>
      <c r="D8" s="26"/>
      <c r="E8" s="26"/>
      <c r="F8" s="26"/>
      <c r="G8" s="27" t="s">
        <v>7</v>
      </c>
      <c r="H8" s="27" t="s">
        <v>8</v>
      </c>
      <c r="I8" s="27" t="s">
        <v>7</v>
      </c>
      <c r="J8" s="27" t="s">
        <v>45</v>
      </c>
      <c r="K8" s="27" t="s">
        <v>9</v>
      </c>
      <c r="L8" s="27" t="s">
        <v>9</v>
      </c>
      <c r="M8" s="27" t="s">
        <v>9</v>
      </c>
      <c r="N8" s="27" t="s">
        <v>9</v>
      </c>
      <c r="O8" s="27" t="s">
        <v>10</v>
      </c>
      <c r="R8" s="35"/>
    </row>
    <row r="9" spans="1:19" s="32" customFormat="1" ht="20.149999999999999" customHeight="1" x14ac:dyDescent="0.2">
      <c r="A9" s="30"/>
      <c r="B9" s="31">
        <v>1</v>
      </c>
      <c r="C9" s="31" t="s">
        <v>50</v>
      </c>
      <c r="D9" s="31" t="s">
        <v>51</v>
      </c>
      <c r="E9" s="31" t="s">
        <v>51</v>
      </c>
      <c r="F9" s="31" t="s">
        <v>51</v>
      </c>
      <c r="G9" s="33">
        <v>10</v>
      </c>
      <c r="H9" s="33">
        <v>10</v>
      </c>
      <c r="I9" s="33">
        <v>21000</v>
      </c>
      <c r="J9" s="33">
        <v>4200</v>
      </c>
      <c r="K9" s="34">
        <v>82.82</v>
      </c>
      <c r="L9" s="34">
        <v>120.82</v>
      </c>
      <c r="M9" s="33">
        <v>38</v>
      </c>
      <c r="N9" s="33">
        <f>J9*M9</f>
        <v>159600</v>
      </c>
      <c r="O9" s="33">
        <f>N9/2/1000</f>
        <v>79.8</v>
      </c>
    </row>
    <row r="10" spans="1:19" ht="20.149999999999999" customHeigh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9" ht="20.149999999999999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9" ht="20.149999999999999" customHeight="1" x14ac:dyDescent="0.2">
      <c r="A12" s="1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9" ht="20.149999999999999" customHeight="1" x14ac:dyDescent="0.2">
      <c r="A13" s="25"/>
      <c r="B13" s="26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9" ht="22" customHeight="1" x14ac:dyDescent="0.2">
      <c r="A14" s="25"/>
      <c r="B14" s="98" t="s">
        <v>12</v>
      </c>
      <c r="C14" s="99"/>
      <c r="D14" s="26"/>
      <c r="E14" s="26"/>
      <c r="F14" s="26"/>
      <c r="G14" s="27" t="s">
        <v>7</v>
      </c>
      <c r="H14" s="27" t="s">
        <v>8</v>
      </c>
      <c r="I14" s="27" t="s">
        <v>53</v>
      </c>
      <c r="J14" s="27" t="s">
        <v>52</v>
      </c>
      <c r="K14" s="27" t="s">
        <v>9</v>
      </c>
      <c r="L14" s="27" t="s">
        <v>9</v>
      </c>
      <c r="M14" s="27" t="s">
        <v>9</v>
      </c>
      <c r="N14" s="27" t="s">
        <v>9</v>
      </c>
      <c r="O14" s="27" t="s">
        <v>10</v>
      </c>
    </row>
    <row r="15" spans="1:19" ht="13.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9" x14ac:dyDescent="0.2">
      <c r="B16" t="s">
        <v>13</v>
      </c>
    </row>
    <row r="17" spans="2:3" ht="15" customHeight="1" x14ac:dyDescent="0.2">
      <c r="B17">
        <v>1</v>
      </c>
      <c r="C17" t="s">
        <v>73</v>
      </c>
    </row>
    <row r="18" spans="2:3" ht="15" customHeight="1" x14ac:dyDescent="0.2"/>
    <row r="19" spans="2:3" ht="14.25" customHeight="1" x14ac:dyDescent="0.2"/>
    <row r="20" spans="2:3" ht="18" customHeight="1" x14ac:dyDescent="0.2">
      <c r="B20" t="s">
        <v>14</v>
      </c>
    </row>
    <row r="21" spans="2:3" ht="15" customHeight="1" x14ac:dyDescent="0.2">
      <c r="B21">
        <v>1</v>
      </c>
      <c r="C21" t="s">
        <v>44</v>
      </c>
    </row>
    <row r="22" spans="2:3" ht="15" customHeight="1" x14ac:dyDescent="0.2">
      <c r="B22">
        <v>2</v>
      </c>
      <c r="C22" t="s">
        <v>74</v>
      </c>
    </row>
    <row r="23" spans="2:3" x14ac:dyDescent="0.2">
      <c r="B23">
        <v>3</v>
      </c>
      <c r="C23" t="s">
        <v>91</v>
      </c>
    </row>
  </sheetData>
  <mergeCells count="13">
    <mergeCell ref="N6:N7"/>
    <mergeCell ref="O6:O7"/>
    <mergeCell ref="B6:B7"/>
    <mergeCell ref="C6:C7"/>
    <mergeCell ref="D6:F6"/>
    <mergeCell ref="G6:G7"/>
    <mergeCell ref="H6:H7"/>
    <mergeCell ref="I6:I7"/>
    <mergeCell ref="B14:C14"/>
    <mergeCell ref="J6:J7"/>
    <mergeCell ref="K6:K7"/>
    <mergeCell ref="L6:L7"/>
    <mergeCell ref="M6:M7"/>
  </mergeCells>
  <phoneticPr fontId="2"/>
  <printOptions horizontalCentered="1"/>
  <pageMargins left="0.2" right="0.19" top="0.73" bottom="0.2" header="0.51181102362204722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鉄軌道（記入例）</vt:lpstr>
      <vt:lpstr>バス（記入例）</vt:lpstr>
      <vt:lpstr>バス （記入例２）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2023-07-28T10:49:01Z</cp:lastPrinted>
  <dcterms:created xsi:type="dcterms:W3CDTF">2022-05-27T06:22:51Z</dcterms:created>
  <dcterms:modified xsi:type="dcterms:W3CDTF">2023-09-11T07:26:24Z</dcterms:modified>
</cp:coreProperties>
</file>