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005" windowWidth="11715" windowHeight="6075" tabRatio="671" activeTab="0"/>
  </bookViews>
  <sheets>
    <sheet name="第１区" sheetId="1" r:id="rId1"/>
    <sheet name="第２区" sheetId="2" r:id="rId2"/>
    <sheet name="第３区" sheetId="3" r:id="rId3"/>
    <sheet name="比例代表" sheetId="4" r:id="rId4"/>
    <sheet name="国民審査" sheetId="5" r:id="rId5"/>
  </sheets>
  <definedNames>
    <definedName name="_xlnm.Print_Area" localSheetId="0">'第１区'!$A$1:$Q$14</definedName>
  </definedNames>
  <calcPr fullCalcOnLoad="1"/>
</workbook>
</file>

<file path=xl/sharedStrings.xml><?xml version="1.0" encoding="utf-8"?>
<sst xmlns="http://schemas.openxmlformats.org/spreadsheetml/2006/main" count="207" uniqueCount="129">
  <si>
    <t>開票率</t>
  </si>
  <si>
    <t>発表</t>
  </si>
  <si>
    <t>投票総数</t>
  </si>
  <si>
    <t>無効投票</t>
  </si>
  <si>
    <t>不受理</t>
  </si>
  <si>
    <t>持帰り</t>
  </si>
  <si>
    <t>その他</t>
  </si>
  <si>
    <t>有効投票　計</t>
  </si>
  <si>
    <t>第</t>
  </si>
  <si>
    <t>回</t>
  </si>
  <si>
    <t>開票区名</t>
  </si>
  <si>
    <t>／</t>
  </si>
  <si>
    <t>＝</t>
  </si>
  <si>
    <t>投票者数と投票総数の不突合理由Ｄ</t>
  </si>
  <si>
    <t>注　法定得票数及び供託物没収点については、結果速報時のみ記載</t>
  </si>
  <si>
    <t>今回新たに開票率100%</t>
  </si>
  <si>
    <t>（小数点第４位以下切捨て）</t>
  </si>
  <si>
    <t>　【法定得票数】（公職選挙法第95条）</t>
  </si>
  <si>
    <t>　　有効投票数×１／６＝</t>
  </si>
  <si>
    <t>　【供託物没収点】（公職選挙法第93条）</t>
  </si>
  <si>
    <t>　　有効投票数×１／10＝</t>
  </si>
  <si>
    <t>Ａ</t>
  </si>
  <si>
    <t>Ｂ</t>
  </si>
  <si>
    <t>Ｃ</t>
  </si>
  <si>
    <t>（％）</t>
  </si>
  <si>
    <t>開票完了</t>
  </si>
  <si>
    <t>（推定）</t>
  </si>
  <si>
    <t>富山市第１</t>
  </si>
  <si>
    <t>富山県第１区</t>
  </si>
  <si>
    <t>平成24年12月16日執行　衆議院小選挙区選出議員選挙　開票速報　候補者得票集計表</t>
  </si>
  <si>
    <t>○</t>
  </si>
  <si>
    <t>午前　１時００分</t>
  </si>
  <si>
    <t>山田　哲男</t>
  </si>
  <si>
    <t>吉田　豊史</t>
  </si>
  <si>
    <t>たばた　裕明</t>
  </si>
  <si>
    <t>村井　宗明</t>
  </si>
  <si>
    <t>（共産　新）</t>
  </si>
  <si>
    <t>（無　新）</t>
  </si>
  <si>
    <t>（自民　新）</t>
  </si>
  <si>
    <t>（民主　前）</t>
  </si>
  <si>
    <t>平成24年12月16日執行　衆議院小選挙区選出議員選挙　開票速報　候補者得票集計表</t>
  </si>
  <si>
    <t>富山県第２区</t>
  </si>
  <si>
    <t>午後１１時３０分</t>
  </si>
  <si>
    <t>東　あつし</t>
  </si>
  <si>
    <t>みやこし光寛</t>
  </si>
  <si>
    <t>高橋わたる</t>
  </si>
  <si>
    <t>Ａ</t>
  </si>
  <si>
    <t>（社民　新）</t>
  </si>
  <si>
    <t>（自民　前）</t>
  </si>
  <si>
    <t>Ｂ</t>
  </si>
  <si>
    <t>Ｃ</t>
  </si>
  <si>
    <t>（％）</t>
  </si>
  <si>
    <t>富山市第２</t>
  </si>
  <si>
    <t>魚津市</t>
  </si>
  <si>
    <t>滑川市</t>
  </si>
  <si>
    <t>黒部市</t>
  </si>
  <si>
    <t>舟橋村</t>
  </si>
  <si>
    <t>上市町</t>
  </si>
  <si>
    <t>立山町</t>
  </si>
  <si>
    <t>中新川郡　計</t>
  </si>
  <si>
    <t>入善町</t>
  </si>
  <si>
    <t>朝日町</t>
  </si>
  <si>
    <t>下新川郡　計</t>
  </si>
  <si>
    <t>合　　計</t>
  </si>
  <si>
    <t>／</t>
  </si>
  <si>
    <t>＝</t>
  </si>
  <si>
    <t>○</t>
  </si>
  <si>
    <t>○</t>
  </si>
  <si>
    <t>富山県第３区</t>
  </si>
  <si>
    <t>ほうざわ宏明</t>
  </si>
  <si>
    <t>たちばな慶一郎</t>
  </si>
  <si>
    <t>泉野　和之</t>
  </si>
  <si>
    <t>（民主　新）</t>
  </si>
  <si>
    <t>高岡市</t>
  </si>
  <si>
    <t>氷見市</t>
  </si>
  <si>
    <t>砺波市</t>
  </si>
  <si>
    <t>小矢部市</t>
  </si>
  <si>
    <t>南砺市</t>
  </si>
  <si>
    <t>射水市</t>
  </si>
  <si>
    <t>平成24年12月16日執行　衆議院比例代表選出議員選挙　開票速報　政党等別得票集計表</t>
  </si>
  <si>
    <t xml:space="preserve">                     午前　2時  00　分</t>
  </si>
  <si>
    <t>集計完了</t>
  </si>
  <si>
    <t>（第</t>
  </si>
  <si>
    <t>回）</t>
  </si>
  <si>
    <t>富山県選挙管理委員会</t>
  </si>
  <si>
    <t>区分</t>
  </si>
  <si>
    <t>有効投票数</t>
  </si>
  <si>
    <t>無効投票数</t>
  </si>
  <si>
    <t>持帰り・その他</t>
  </si>
  <si>
    <t>投票者総数</t>
  </si>
  <si>
    <t>開票進捗率</t>
  </si>
  <si>
    <t>　開票区名</t>
  </si>
  <si>
    <t>社会民主党</t>
  </si>
  <si>
    <t>日本維新の会</t>
  </si>
  <si>
    <t>民主党</t>
  </si>
  <si>
    <t>みんなの党</t>
  </si>
  <si>
    <t>幸福実現党</t>
  </si>
  <si>
    <t>公明党</t>
  </si>
  <si>
    <t>日本共産党</t>
  </si>
  <si>
    <t>自由民主党</t>
  </si>
  <si>
    <t>日本未来の党</t>
  </si>
  <si>
    <t>（得票総数）Ａ</t>
  </si>
  <si>
    <t>Ａ＋Ｂ＝Ｃ</t>
  </si>
  <si>
    <t>Ｄ</t>
  </si>
  <si>
    <t>Ｃ＋Ｄ＝Ｅ</t>
  </si>
  <si>
    <t>％</t>
  </si>
  <si>
    <t>（富山県第１区）</t>
  </si>
  <si>
    <t>富山市第１</t>
  </si>
  <si>
    <t>（富山県第２区）</t>
  </si>
  <si>
    <t>魚津市</t>
  </si>
  <si>
    <t>滑川市</t>
  </si>
  <si>
    <t>黒部市</t>
  </si>
  <si>
    <t>舟橋村</t>
  </si>
  <si>
    <t>上市町</t>
  </si>
  <si>
    <t>立山町</t>
  </si>
  <si>
    <t>中新川郡　計</t>
  </si>
  <si>
    <t>入善町</t>
  </si>
  <si>
    <t>朝日町</t>
  </si>
  <si>
    <t>下新川郡　計</t>
  </si>
  <si>
    <t>富山県第２区　計</t>
  </si>
  <si>
    <t>（富山県第３区）</t>
  </si>
  <si>
    <t>高岡市</t>
  </si>
  <si>
    <t>氷見市</t>
  </si>
  <si>
    <t>砺波市</t>
  </si>
  <si>
    <t>小矢部市</t>
  </si>
  <si>
    <t>富山県第３区　計</t>
  </si>
  <si>
    <t xml:space="preserve">           -</t>
  </si>
  <si>
    <t>富山県　計</t>
  </si>
  <si>
    <t>※　各計欄の「開票進捗率」は、県全体の投票結果が確定した後から記入します。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</si>
</sst>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\(h&quot;時&quot;mm&quot;分&quot;\)"/>
    <numFmt numFmtId="179" formatCode="0_);[Red]\(0\)"/>
    <numFmt numFmtId="180" formatCode="0_ ;[Red]\-0\ "/>
    <numFmt numFmtId="181" formatCode="0;&quot;▲ &quot;0"/>
    <numFmt numFmtId="182" formatCode="#,##0.000_ ;[Red]\-#,##0.000\ "/>
    <numFmt numFmtId="183" formatCode="0.000%"/>
    <numFmt numFmtId="184" formatCode="0.0_ "/>
    <numFmt numFmtId="185" formatCode="0.00000_ "/>
    <numFmt numFmtId="186" formatCode="#,##0;[Red]\-#,##0;"/>
    <numFmt numFmtId="187" formatCode="0.000_ ;[Red]\-0.000\ "/>
    <numFmt numFmtId="188" formatCode="#,##0;&quot;▲ &quot;#,##0"/>
    <numFmt numFmtId="189" formatCode="#,##0.000;&quot;▲ &quot;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0;[Red]\-#,##0.000;"/>
    <numFmt numFmtId="194" formatCode="0.000_);[Red]\(0.000\)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4"/>
      <color indexed="10"/>
      <name val="ＭＳ Ｐ明朝"/>
      <family val="1"/>
    </font>
    <font>
      <sz val="12"/>
      <name val="ＭＳ Ｐ明朝"/>
      <family val="1"/>
    </font>
    <font>
      <sz val="14"/>
      <color indexed="12"/>
      <name val="ＭＳ Ｐ明朝"/>
      <family val="1"/>
    </font>
    <font>
      <b/>
      <sz val="14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double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double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double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186" fontId="10" fillId="33" borderId="0" xfId="0" applyNumberFormat="1" applyFont="1" applyFill="1" applyBorder="1" applyAlignment="1">
      <alignment horizontal="center" vertical="center" shrinkToFit="1"/>
    </xf>
    <xf numFmtId="186" fontId="10" fillId="33" borderId="11" xfId="0" applyNumberFormat="1" applyFont="1" applyFill="1" applyBorder="1" applyAlignment="1">
      <alignment horizontal="center" vertical="center"/>
    </xf>
    <xf numFmtId="186" fontId="10" fillId="0" borderId="12" xfId="0" applyNumberFormat="1" applyFont="1" applyFill="1" applyBorder="1" applyAlignment="1">
      <alignment horizontal="center" vertical="center" shrinkToFit="1"/>
    </xf>
    <xf numFmtId="186" fontId="10" fillId="33" borderId="13" xfId="0" applyNumberFormat="1" applyFont="1" applyFill="1" applyBorder="1" applyAlignment="1">
      <alignment horizontal="center" vertical="center"/>
    </xf>
    <xf numFmtId="186" fontId="10" fillId="33" borderId="14" xfId="0" applyNumberFormat="1" applyFont="1" applyFill="1" applyBorder="1" applyAlignment="1">
      <alignment horizontal="center" vertical="center"/>
    </xf>
    <xf numFmtId="186" fontId="10" fillId="33" borderId="15" xfId="0" applyNumberFormat="1" applyFont="1" applyFill="1" applyBorder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7" fillId="33" borderId="16" xfId="0" applyNumberFormat="1" applyFont="1" applyFill="1" applyBorder="1" applyAlignment="1">
      <alignment horizontal="center" vertical="center"/>
    </xf>
    <xf numFmtId="186" fontId="10" fillId="0" borderId="17" xfId="0" applyNumberFormat="1" applyFont="1" applyFill="1" applyBorder="1" applyAlignment="1">
      <alignment horizontal="center" vertical="center" shrinkToFit="1"/>
    </xf>
    <xf numFmtId="186" fontId="10" fillId="33" borderId="18" xfId="0" applyNumberFormat="1" applyFont="1" applyFill="1" applyBorder="1" applyAlignment="1">
      <alignment horizontal="center" vertical="center"/>
    </xf>
    <xf numFmtId="186" fontId="10" fillId="33" borderId="0" xfId="0" applyNumberFormat="1" applyFont="1" applyFill="1" applyBorder="1" applyAlignment="1">
      <alignment horizontal="center" vertical="center"/>
    </xf>
    <xf numFmtId="186" fontId="10" fillId="33" borderId="19" xfId="0" applyNumberFormat="1" applyFont="1" applyFill="1" applyBorder="1" applyAlignment="1">
      <alignment horizontal="center" vertical="center"/>
    </xf>
    <xf numFmtId="186" fontId="10" fillId="33" borderId="20" xfId="0" applyNumberFormat="1" applyFont="1" applyFill="1" applyBorder="1" applyAlignment="1">
      <alignment horizontal="center" vertical="center"/>
    </xf>
    <xf numFmtId="186" fontId="10" fillId="33" borderId="21" xfId="0" applyNumberFormat="1" applyFont="1" applyFill="1" applyBorder="1" applyAlignment="1">
      <alignment horizontal="center" vertical="center"/>
    </xf>
    <xf numFmtId="186" fontId="10" fillId="33" borderId="22" xfId="0" applyNumberFormat="1" applyFont="1" applyFill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 shrinkToFit="1"/>
    </xf>
    <xf numFmtId="186" fontId="4" fillId="0" borderId="23" xfId="0" applyNumberFormat="1" applyFont="1" applyFill="1" applyBorder="1" applyAlignment="1">
      <alignment horizontal="center" vertical="center"/>
    </xf>
    <xf numFmtId="186" fontId="4" fillId="33" borderId="2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horizontal="center" vertical="center" shrinkToFit="1"/>
    </xf>
    <xf numFmtId="186" fontId="12" fillId="0" borderId="0" xfId="0" applyNumberFormat="1" applyFont="1" applyFill="1" applyBorder="1" applyAlignment="1">
      <alignment vertical="center" shrinkToFit="1"/>
    </xf>
    <xf numFmtId="186" fontId="11" fillId="0" borderId="0" xfId="0" applyNumberFormat="1" applyFont="1" applyFill="1" applyBorder="1" applyAlignment="1">
      <alignment vertical="center" shrinkToFit="1"/>
    </xf>
    <xf numFmtId="9" fontId="7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 shrinkToFit="1"/>
    </xf>
    <xf numFmtId="0" fontId="8" fillId="33" borderId="23" xfId="0" applyFont="1" applyFill="1" applyBorder="1" applyAlignment="1">
      <alignment horizontal="center" vertical="center" shrinkToFit="1"/>
    </xf>
    <xf numFmtId="186" fontId="4" fillId="33" borderId="23" xfId="0" applyNumberFormat="1" applyFont="1" applyFill="1" applyBorder="1" applyAlignment="1">
      <alignment horizontal="right"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33" borderId="26" xfId="0" applyNumberFormat="1" applyFont="1" applyFill="1" applyBorder="1" applyAlignment="1">
      <alignment horizontal="right" vertical="center"/>
    </xf>
    <xf numFmtId="186" fontId="4" fillId="33" borderId="27" xfId="0" applyNumberFormat="1" applyFont="1" applyFill="1" applyBorder="1" applyAlignment="1">
      <alignment horizontal="right" vertical="center"/>
    </xf>
    <xf numFmtId="186" fontId="4" fillId="33" borderId="28" xfId="0" applyNumberFormat="1" applyFont="1" applyFill="1" applyBorder="1" applyAlignment="1">
      <alignment horizontal="right" vertical="center"/>
    </xf>
    <xf numFmtId="186" fontId="4" fillId="33" borderId="29" xfId="0" applyNumberFormat="1" applyFont="1" applyFill="1" applyBorder="1" applyAlignment="1">
      <alignment horizontal="right" vertical="center"/>
    </xf>
    <xf numFmtId="186" fontId="4" fillId="33" borderId="30" xfId="0" applyNumberFormat="1" applyFont="1" applyFill="1" applyBorder="1" applyAlignment="1">
      <alignment horizontal="right" vertical="center"/>
    </xf>
    <xf numFmtId="9" fontId="4" fillId="33" borderId="3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189" fontId="1" fillId="33" borderId="0" xfId="0" applyNumberFormat="1" applyFont="1" applyFill="1" applyAlignment="1">
      <alignment vertical="center" shrinkToFit="1"/>
    </xf>
    <xf numFmtId="186" fontId="4" fillId="0" borderId="14" xfId="0" applyNumberFormat="1" applyFont="1" applyFill="1" applyBorder="1" applyAlignment="1">
      <alignment horizontal="center" vertical="center"/>
    </xf>
    <xf numFmtId="186" fontId="1" fillId="33" borderId="0" xfId="0" applyNumberFormat="1" applyFont="1" applyFill="1" applyBorder="1" applyAlignment="1">
      <alignment vertical="center"/>
    </xf>
    <xf numFmtId="186" fontId="10" fillId="33" borderId="13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6" fontId="10" fillId="33" borderId="11" xfId="0" applyNumberFormat="1" applyFont="1" applyFill="1" applyBorder="1" applyAlignment="1">
      <alignment horizontal="center" vertical="center"/>
    </xf>
    <xf numFmtId="186" fontId="7" fillId="0" borderId="16" xfId="0" applyNumberFormat="1" applyFont="1" applyBorder="1" applyAlignment="1">
      <alignment horizontal="center" vertical="center"/>
    </xf>
    <xf numFmtId="186" fontId="10" fillId="33" borderId="32" xfId="0" applyNumberFormat="1" applyFont="1" applyFill="1" applyBorder="1" applyAlignment="1">
      <alignment horizontal="center" vertical="center" shrinkToFit="1"/>
    </xf>
    <xf numFmtId="186" fontId="7" fillId="0" borderId="33" xfId="0" applyNumberFormat="1" applyFont="1" applyBorder="1" applyAlignment="1">
      <alignment horizontal="center" vertical="center" shrinkToFit="1"/>
    </xf>
    <xf numFmtId="186" fontId="7" fillId="0" borderId="34" xfId="0" applyNumberFormat="1" applyFont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0" fontId="7" fillId="0" borderId="36" xfId="0" applyNumberFormat="1" applyFont="1" applyFill="1" applyBorder="1" applyAlignment="1">
      <alignment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8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186" fontId="10" fillId="0" borderId="0" xfId="0" applyNumberFormat="1" applyFont="1" applyFill="1" applyBorder="1" applyAlignment="1">
      <alignment horizontal="center" vertical="center" shrinkToFit="1"/>
    </xf>
    <xf numFmtId="186" fontId="10" fillId="33" borderId="11" xfId="0" applyNumberFormat="1" applyFont="1" applyFill="1" applyBorder="1" applyAlignment="1">
      <alignment horizontal="center" vertical="center" shrinkToFit="1"/>
    </xf>
    <xf numFmtId="186" fontId="10" fillId="33" borderId="13" xfId="0" applyNumberFormat="1" applyFont="1" applyFill="1" applyBorder="1" applyAlignment="1">
      <alignment horizontal="left" vertical="center"/>
    </xf>
    <xf numFmtId="186" fontId="10" fillId="33" borderId="37" xfId="0" applyNumberFormat="1" applyFont="1" applyFill="1" applyBorder="1" applyAlignment="1">
      <alignment horizontal="center" vertical="center"/>
    </xf>
    <xf numFmtId="186" fontId="10" fillId="33" borderId="38" xfId="0" applyNumberFormat="1" applyFont="1" applyFill="1" applyBorder="1" applyAlignment="1">
      <alignment horizontal="center" vertical="center"/>
    </xf>
    <xf numFmtId="186" fontId="10" fillId="33" borderId="39" xfId="0" applyNumberFormat="1" applyFont="1" applyFill="1" applyBorder="1" applyAlignment="1">
      <alignment horizontal="center" vertical="center" wrapText="1"/>
    </xf>
    <xf numFmtId="186" fontId="10" fillId="33" borderId="40" xfId="0" applyNumberFormat="1" applyFont="1" applyFill="1" applyBorder="1" applyAlignment="1">
      <alignment horizontal="center" vertical="center" shrinkToFit="1"/>
    </xf>
    <xf numFmtId="186" fontId="7" fillId="0" borderId="41" xfId="0" applyNumberFormat="1" applyFont="1" applyBorder="1" applyAlignment="1">
      <alignment horizontal="left" vertical="center"/>
    </xf>
    <xf numFmtId="186" fontId="7" fillId="33" borderId="42" xfId="0" applyNumberFormat="1" applyFont="1" applyFill="1" applyBorder="1" applyAlignment="1">
      <alignment horizontal="center" vertical="center"/>
    </xf>
    <xf numFmtId="186" fontId="10" fillId="33" borderId="43" xfId="0" applyNumberFormat="1" applyFont="1" applyFill="1" applyBorder="1" applyAlignment="1">
      <alignment horizontal="center" vertical="center"/>
    </xf>
    <xf numFmtId="186" fontId="10" fillId="33" borderId="44" xfId="0" applyNumberFormat="1" applyFont="1" applyFill="1" applyBorder="1" applyAlignment="1">
      <alignment horizontal="center" vertical="center"/>
    </xf>
    <xf numFmtId="186" fontId="10" fillId="33" borderId="45" xfId="0" applyNumberFormat="1" applyFont="1" applyFill="1" applyBorder="1" applyAlignment="1">
      <alignment horizontal="center" vertical="center"/>
    </xf>
    <xf numFmtId="186" fontId="10" fillId="33" borderId="46" xfId="0" applyNumberFormat="1" applyFont="1" applyFill="1" applyBorder="1" applyAlignment="1">
      <alignment horizontal="center" vertical="center"/>
    </xf>
    <xf numFmtId="186" fontId="10" fillId="33" borderId="47" xfId="0" applyNumberFormat="1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shrinkToFit="1"/>
    </xf>
    <xf numFmtId="186" fontId="9" fillId="0" borderId="32" xfId="0" applyNumberFormat="1" applyFont="1" applyBorder="1" applyAlignment="1">
      <alignment horizontal="center" vertical="center" shrinkToFit="1"/>
    </xf>
    <xf numFmtId="186" fontId="4" fillId="0" borderId="33" xfId="0" applyNumberFormat="1" applyFont="1" applyFill="1" applyBorder="1" applyAlignment="1">
      <alignment vertical="center"/>
    </xf>
    <xf numFmtId="186" fontId="4" fillId="33" borderId="49" xfId="0" applyNumberFormat="1" applyFont="1" applyFill="1" applyBorder="1" applyAlignment="1">
      <alignment horizontal="right" vertical="center"/>
    </xf>
    <xf numFmtId="176" fontId="4" fillId="33" borderId="50" xfId="0" applyNumberFormat="1" applyFont="1" applyFill="1" applyBorder="1" applyAlignment="1">
      <alignment horizontal="right" vertical="center"/>
    </xf>
    <xf numFmtId="176" fontId="4" fillId="33" borderId="51" xfId="0" applyNumberFormat="1" applyFont="1" applyFill="1" applyBorder="1" applyAlignment="1">
      <alignment horizontal="right" vertical="center"/>
    </xf>
    <xf numFmtId="176" fontId="4" fillId="33" borderId="52" xfId="0" applyNumberFormat="1" applyFont="1" applyFill="1" applyBorder="1" applyAlignment="1">
      <alignment horizontal="right" vertical="center"/>
    </xf>
    <xf numFmtId="186" fontId="4" fillId="33" borderId="32" xfId="0" applyNumberFormat="1" applyFont="1" applyFill="1" applyBorder="1" applyAlignment="1">
      <alignment horizontal="right" vertical="center"/>
    </xf>
    <xf numFmtId="186" fontId="4" fillId="33" borderId="53" xfId="0" applyNumberFormat="1" applyFont="1" applyFill="1" applyBorder="1" applyAlignment="1">
      <alignment horizontal="right" vertical="center"/>
    </xf>
    <xf numFmtId="186" fontId="4" fillId="33" borderId="54" xfId="0" applyNumberFormat="1" applyFont="1" applyFill="1" applyBorder="1" applyAlignment="1">
      <alignment horizontal="right" vertical="center"/>
    </xf>
    <xf numFmtId="186" fontId="4" fillId="33" borderId="55" xfId="0" applyNumberFormat="1" applyFont="1" applyFill="1" applyBorder="1" applyAlignment="1">
      <alignment horizontal="right" vertical="center"/>
    </xf>
    <xf numFmtId="9" fontId="4" fillId="33" borderId="33" xfId="0" applyNumberFormat="1" applyFont="1" applyFill="1" applyBorder="1" applyAlignment="1">
      <alignment horizontal="right" vertical="center"/>
    </xf>
    <xf numFmtId="186" fontId="4" fillId="33" borderId="56" xfId="0" applyNumberFormat="1" applyFont="1" applyFill="1" applyBorder="1" applyAlignment="1">
      <alignment horizontal="center" vertical="center"/>
    </xf>
    <xf numFmtId="186" fontId="9" fillId="0" borderId="57" xfId="0" applyNumberFormat="1" applyFont="1" applyBorder="1" applyAlignment="1">
      <alignment horizontal="center" vertical="center" shrinkToFit="1"/>
    </xf>
    <xf numFmtId="186" fontId="4" fillId="0" borderId="58" xfId="0" applyNumberFormat="1" applyFont="1" applyFill="1" applyBorder="1" applyAlignment="1">
      <alignment vertical="center"/>
    </xf>
    <xf numFmtId="186" fontId="4" fillId="33" borderId="59" xfId="0" applyNumberFormat="1" applyFont="1" applyFill="1" applyBorder="1" applyAlignment="1">
      <alignment horizontal="right" vertical="center"/>
    </xf>
    <xf numFmtId="176" fontId="4" fillId="33" borderId="60" xfId="0" applyNumberFormat="1" applyFont="1" applyFill="1" applyBorder="1" applyAlignment="1">
      <alignment horizontal="right" vertical="center"/>
    </xf>
    <xf numFmtId="176" fontId="4" fillId="33" borderId="61" xfId="0" applyNumberFormat="1" applyFont="1" applyFill="1" applyBorder="1" applyAlignment="1">
      <alignment horizontal="right" vertical="center"/>
    </xf>
    <xf numFmtId="176" fontId="4" fillId="33" borderId="62" xfId="0" applyNumberFormat="1" applyFont="1" applyFill="1" applyBorder="1" applyAlignment="1">
      <alignment horizontal="right" vertical="center"/>
    </xf>
    <xf numFmtId="186" fontId="4" fillId="33" borderId="58" xfId="0" applyNumberFormat="1" applyFont="1" applyFill="1" applyBorder="1" applyAlignment="1">
      <alignment horizontal="right" vertical="center"/>
    </xf>
    <xf numFmtId="186" fontId="4" fillId="33" borderId="63" xfId="0" applyNumberFormat="1" applyFont="1" applyFill="1" applyBorder="1" applyAlignment="1">
      <alignment horizontal="right" vertical="center"/>
    </xf>
    <xf numFmtId="186" fontId="4" fillId="33" borderId="64" xfId="0" applyNumberFormat="1" applyFont="1" applyFill="1" applyBorder="1" applyAlignment="1">
      <alignment horizontal="right" vertical="center"/>
    </xf>
    <xf numFmtId="186" fontId="4" fillId="33" borderId="65" xfId="0" applyNumberFormat="1" applyFont="1" applyFill="1" applyBorder="1" applyAlignment="1">
      <alignment horizontal="right" vertical="center"/>
    </xf>
    <xf numFmtId="9" fontId="4" fillId="33" borderId="58" xfId="0" applyNumberFormat="1" applyFont="1" applyFill="1" applyBorder="1" applyAlignment="1">
      <alignment horizontal="right" vertical="center"/>
    </xf>
    <xf numFmtId="186" fontId="4" fillId="33" borderId="66" xfId="0" applyNumberFormat="1" applyFont="1" applyFill="1" applyBorder="1" applyAlignment="1">
      <alignment horizontal="center" vertical="center"/>
    </xf>
    <xf numFmtId="186" fontId="9" fillId="0" borderId="67" xfId="0" applyNumberFormat="1" applyFont="1" applyBorder="1" applyAlignment="1">
      <alignment horizontal="center" vertical="center" shrinkToFit="1"/>
    </xf>
    <xf numFmtId="186" fontId="4" fillId="0" borderId="68" xfId="0" applyNumberFormat="1" applyFont="1" applyFill="1" applyBorder="1" applyAlignment="1">
      <alignment vertical="center"/>
    </xf>
    <xf numFmtId="186" fontId="4" fillId="33" borderId="69" xfId="0" applyNumberFormat="1" applyFont="1" applyFill="1" applyBorder="1" applyAlignment="1">
      <alignment horizontal="right" vertical="center"/>
    </xf>
    <xf numFmtId="176" fontId="4" fillId="33" borderId="70" xfId="0" applyNumberFormat="1" applyFont="1" applyFill="1" applyBorder="1" applyAlignment="1">
      <alignment horizontal="right" vertical="center"/>
    </xf>
    <xf numFmtId="176" fontId="4" fillId="33" borderId="71" xfId="0" applyNumberFormat="1" applyFont="1" applyFill="1" applyBorder="1" applyAlignment="1">
      <alignment horizontal="right" vertical="center"/>
    </xf>
    <xf numFmtId="176" fontId="4" fillId="33" borderId="72" xfId="0" applyNumberFormat="1" applyFont="1" applyFill="1" applyBorder="1" applyAlignment="1">
      <alignment horizontal="right" vertical="center"/>
    </xf>
    <xf numFmtId="9" fontId="4" fillId="33" borderId="68" xfId="0" applyNumberFormat="1" applyFont="1" applyFill="1" applyBorder="1" applyAlignment="1">
      <alignment horizontal="right" vertical="center"/>
    </xf>
    <xf numFmtId="186" fontId="9" fillId="0" borderId="73" xfId="0" applyNumberFormat="1" applyFont="1" applyBorder="1" applyAlignment="1">
      <alignment horizontal="center" vertical="center" shrinkToFit="1"/>
    </xf>
    <xf numFmtId="186" fontId="4" fillId="0" borderId="74" xfId="0" applyNumberFormat="1" applyFont="1" applyFill="1" applyBorder="1" applyAlignment="1">
      <alignment vertical="center"/>
    </xf>
    <xf numFmtId="186" fontId="4" fillId="33" borderId="75" xfId="0" applyNumberFormat="1" applyFont="1" applyFill="1" applyBorder="1" applyAlignment="1">
      <alignment horizontal="right" vertical="center"/>
    </xf>
    <xf numFmtId="176" fontId="4" fillId="33" borderId="76" xfId="0" applyNumberFormat="1" applyFont="1" applyFill="1" applyBorder="1" applyAlignment="1">
      <alignment horizontal="right" vertical="center"/>
    </xf>
    <xf numFmtId="176" fontId="4" fillId="33" borderId="77" xfId="0" applyNumberFormat="1" applyFont="1" applyFill="1" applyBorder="1" applyAlignment="1">
      <alignment horizontal="right" vertical="center"/>
    </xf>
    <xf numFmtId="176" fontId="4" fillId="33" borderId="78" xfId="0" applyNumberFormat="1" applyFont="1" applyFill="1" applyBorder="1" applyAlignment="1">
      <alignment horizontal="right" vertical="center"/>
    </xf>
    <xf numFmtId="186" fontId="4" fillId="33" borderId="74" xfId="0" applyNumberFormat="1" applyFont="1" applyFill="1" applyBorder="1" applyAlignment="1">
      <alignment horizontal="right" vertical="center"/>
    </xf>
    <xf numFmtId="186" fontId="4" fillId="33" borderId="79" xfId="0" applyNumberFormat="1" applyFont="1" applyFill="1" applyBorder="1" applyAlignment="1">
      <alignment horizontal="right" vertical="center"/>
    </xf>
    <xf numFmtId="186" fontId="4" fillId="33" borderId="80" xfId="0" applyNumberFormat="1" applyFont="1" applyFill="1" applyBorder="1" applyAlignment="1">
      <alignment horizontal="right" vertical="center"/>
    </xf>
    <xf numFmtId="186" fontId="4" fillId="33" borderId="81" xfId="0" applyNumberFormat="1" applyFont="1" applyFill="1" applyBorder="1" applyAlignment="1">
      <alignment horizontal="right" vertical="center"/>
    </xf>
    <xf numFmtId="9" fontId="4" fillId="33" borderId="74" xfId="0" applyNumberFormat="1" applyFont="1" applyFill="1" applyBorder="1" applyAlignment="1">
      <alignment horizontal="right" vertical="center"/>
    </xf>
    <xf numFmtId="186" fontId="4" fillId="33" borderId="82" xfId="0" applyNumberFormat="1" applyFont="1" applyFill="1" applyBorder="1" applyAlignment="1">
      <alignment horizontal="center" vertical="center"/>
    </xf>
    <xf numFmtId="186" fontId="9" fillId="0" borderId="83" xfId="0" applyNumberFormat="1" applyFont="1" applyBorder="1" applyAlignment="1">
      <alignment horizontal="center" vertical="center" shrinkToFit="1"/>
    </xf>
    <xf numFmtId="186" fontId="4" fillId="0" borderId="84" xfId="0" applyNumberFormat="1" applyFont="1" applyFill="1" applyBorder="1" applyAlignment="1">
      <alignment vertical="center"/>
    </xf>
    <xf numFmtId="186" fontId="4" fillId="33" borderId="85" xfId="0" applyNumberFormat="1" applyFont="1" applyFill="1" applyBorder="1" applyAlignment="1">
      <alignment horizontal="right" vertical="center"/>
    </xf>
    <xf numFmtId="176" fontId="4" fillId="33" borderId="86" xfId="0" applyNumberFormat="1" applyFont="1" applyFill="1" applyBorder="1" applyAlignment="1">
      <alignment horizontal="right" vertical="center"/>
    </xf>
    <xf numFmtId="176" fontId="4" fillId="33" borderId="87" xfId="0" applyNumberFormat="1" applyFont="1" applyFill="1" applyBorder="1" applyAlignment="1">
      <alignment horizontal="right" vertical="center"/>
    </xf>
    <xf numFmtId="176" fontId="4" fillId="33" borderId="88" xfId="0" applyNumberFormat="1" applyFont="1" applyFill="1" applyBorder="1" applyAlignment="1">
      <alignment horizontal="right" vertical="center"/>
    </xf>
    <xf numFmtId="186" fontId="4" fillId="33" borderId="84" xfId="0" applyNumberFormat="1" applyFont="1" applyFill="1" applyBorder="1" applyAlignment="1">
      <alignment horizontal="right" vertical="center"/>
    </xf>
    <xf numFmtId="186" fontId="4" fillId="33" borderId="89" xfId="0" applyNumberFormat="1" applyFont="1" applyFill="1" applyBorder="1" applyAlignment="1">
      <alignment horizontal="right" vertical="center"/>
    </xf>
    <xf numFmtId="186" fontId="4" fillId="33" borderId="90" xfId="0" applyNumberFormat="1" applyFont="1" applyFill="1" applyBorder="1" applyAlignment="1">
      <alignment horizontal="right" vertical="center"/>
    </xf>
    <xf numFmtId="186" fontId="4" fillId="33" borderId="91" xfId="0" applyNumberFormat="1" applyFont="1" applyFill="1" applyBorder="1" applyAlignment="1">
      <alignment horizontal="right" vertical="center"/>
    </xf>
    <xf numFmtId="9" fontId="4" fillId="33" borderId="84" xfId="0" applyNumberFormat="1" applyFont="1" applyFill="1" applyBorder="1" applyAlignment="1">
      <alignment horizontal="right" vertical="center"/>
    </xf>
    <xf numFmtId="186" fontId="4" fillId="33" borderId="92" xfId="0" applyNumberFormat="1" applyFont="1" applyFill="1" applyBorder="1" applyAlignment="1">
      <alignment horizontal="center" vertical="center"/>
    </xf>
    <xf numFmtId="186" fontId="9" fillId="0" borderId="19" xfId="0" applyNumberFormat="1" applyFont="1" applyBorder="1" applyAlignment="1">
      <alignment horizontal="center" vertical="center" shrinkToFit="1"/>
    </xf>
    <xf numFmtId="186" fontId="4" fillId="33" borderId="68" xfId="0" applyNumberFormat="1" applyFont="1" applyFill="1" applyBorder="1" applyAlignment="1">
      <alignment horizontal="right" vertical="center"/>
    </xf>
    <xf numFmtId="186" fontId="4" fillId="33" borderId="93" xfId="0" applyNumberFormat="1" applyFont="1" applyFill="1" applyBorder="1" applyAlignment="1">
      <alignment horizontal="right" vertical="center"/>
    </xf>
    <xf numFmtId="186" fontId="4" fillId="33" borderId="94" xfId="0" applyNumberFormat="1" applyFont="1" applyFill="1" applyBorder="1" applyAlignment="1">
      <alignment horizontal="right" vertical="center"/>
    </xf>
    <xf numFmtId="186" fontId="4" fillId="33" borderId="95" xfId="0" applyNumberFormat="1" applyFont="1" applyFill="1" applyBorder="1" applyAlignment="1">
      <alignment horizontal="right" vertical="center"/>
    </xf>
    <xf numFmtId="186" fontId="4" fillId="33" borderId="96" xfId="0" applyNumberFormat="1" applyFont="1" applyFill="1" applyBorder="1" applyAlignment="1">
      <alignment horizontal="center" vertical="center"/>
    </xf>
    <xf numFmtId="186" fontId="4" fillId="0" borderId="97" xfId="0" applyNumberFormat="1" applyFont="1" applyBorder="1" applyAlignment="1">
      <alignment vertical="center"/>
    </xf>
    <xf numFmtId="38" fontId="4" fillId="33" borderId="74" xfId="0" applyNumberFormat="1" applyFont="1" applyFill="1" applyBorder="1" applyAlignment="1">
      <alignment horizontal="right" vertical="center"/>
    </xf>
    <xf numFmtId="38" fontId="4" fillId="33" borderId="79" xfId="0" applyNumberFormat="1" applyFont="1" applyFill="1" applyBorder="1" applyAlignment="1">
      <alignment horizontal="right" vertical="center"/>
    </xf>
    <xf numFmtId="38" fontId="4" fillId="33" borderId="80" xfId="0" applyNumberFormat="1" applyFont="1" applyFill="1" applyBorder="1" applyAlignment="1">
      <alignment horizontal="right" vertical="center"/>
    </xf>
    <xf numFmtId="38" fontId="4" fillId="33" borderId="81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vertical="center" shrinkToFit="1"/>
    </xf>
    <xf numFmtId="186" fontId="7" fillId="0" borderId="40" xfId="0" applyNumberFormat="1" applyFont="1" applyFill="1" applyBorder="1" applyAlignment="1">
      <alignment vertical="center" shrinkToFit="1"/>
    </xf>
    <xf numFmtId="186" fontId="4" fillId="0" borderId="44" xfId="0" applyNumberFormat="1" applyFont="1" applyFill="1" applyBorder="1" applyAlignment="1">
      <alignment vertical="center"/>
    </xf>
    <xf numFmtId="186" fontId="4" fillId="33" borderId="42" xfId="0" applyNumberFormat="1" applyFont="1" applyFill="1" applyBorder="1" applyAlignment="1">
      <alignment horizontal="right" vertical="center"/>
    </xf>
    <xf numFmtId="176" fontId="4" fillId="33" borderId="98" xfId="0" applyNumberFormat="1" applyFont="1" applyFill="1" applyBorder="1" applyAlignment="1">
      <alignment horizontal="right" vertical="center"/>
    </xf>
    <xf numFmtId="176" fontId="4" fillId="33" borderId="99" xfId="0" applyNumberFormat="1" applyFont="1" applyFill="1" applyBorder="1" applyAlignment="1">
      <alignment horizontal="right" vertical="center"/>
    </xf>
    <xf numFmtId="176" fontId="4" fillId="33" borderId="43" xfId="0" applyNumberFormat="1" applyFont="1" applyFill="1" applyBorder="1" applyAlignment="1">
      <alignment horizontal="right" vertical="center"/>
    </xf>
    <xf numFmtId="38" fontId="4" fillId="33" borderId="44" xfId="0" applyNumberFormat="1" applyFont="1" applyFill="1" applyBorder="1" applyAlignment="1">
      <alignment horizontal="right" vertical="center"/>
    </xf>
    <xf numFmtId="38" fontId="4" fillId="33" borderId="45" xfId="0" applyNumberFormat="1" applyFont="1" applyFill="1" applyBorder="1" applyAlignment="1">
      <alignment horizontal="right" vertical="center"/>
    </xf>
    <xf numFmtId="38" fontId="4" fillId="33" borderId="46" xfId="0" applyNumberFormat="1" applyFont="1" applyFill="1" applyBorder="1" applyAlignment="1">
      <alignment horizontal="right" vertical="center"/>
    </xf>
    <xf numFmtId="38" fontId="4" fillId="33" borderId="47" xfId="0" applyNumberFormat="1" applyFont="1" applyFill="1" applyBorder="1" applyAlignment="1">
      <alignment horizontal="right" vertical="center"/>
    </xf>
    <xf numFmtId="9" fontId="4" fillId="33" borderId="44" xfId="0" applyNumberFormat="1" applyFont="1" applyFill="1" applyBorder="1" applyAlignment="1">
      <alignment horizontal="right" vertical="center"/>
    </xf>
    <xf numFmtId="186" fontId="4" fillId="33" borderId="4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9" fontId="1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94" fontId="4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94" fontId="10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86" fontId="10" fillId="33" borderId="13" xfId="0" applyNumberFormat="1" applyFont="1" applyFill="1" applyBorder="1" applyAlignment="1">
      <alignment vertical="center"/>
    </xf>
    <xf numFmtId="186" fontId="10" fillId="33" borderId="100" xfId="0" applyNumberFormat="1" applyFont="1" applyFill="1" applyBorder="1" applyAlignment="1">
      <alignment horizontal="center" vertical="center"/>
    </xf>
    <xf numFmtId="186" fontId="10" fillId="0" borderId="101" xfId="0" applyNumberFormat="1" applyFont="1" applyFill="1" applyBorder="1" applyAlignment="1">
      <alignment horizontal="center" vertical="center" shrinkToFit="1"/>
    </xf>
    <xf numFmtId="186" fontId="7" fillId="0" borderId="41" xfId="0" applyNumberFormat="1" applyFont="1" applyBorder="1" applyAlignment="1">
      <alignment vertical="center"/>
    </xf>
    <xf numFmtId="186" fontId="7" fillId="33" borderId="102" xfId="0" applyNumberFormat="1" applyFont="1" applyFill="1" applyBorder="1" applyAlignment="1">
      <alignment horizontal="center" vertical="center"/>
    </xf>
    <xf numFmtId="186" fontId="10" fillId="0" borderId="98" xfId="0" applyNumberFormat="1" applyFont="1" applyFill="1" applyBorder="1" applyAlignment="1">
      <alignment horizontal="center" vertical="center" shrinkToFit="1"/>
    </xf>
    <xf numFmtId="186" fontId="4" fillId="0" borderId="34" xfId="0" applyNumberFormat="1" applyFont="1" applyFill="1" applyBorder="1" applyAlignment="1">
      <alignment vertical="center"/>
    </xf>
    <xf numFmtId="186" fontId="4" fillId="33" borderId="103" xfId="0" applyNumberFormat="1" applyFont="1" applyFill="1" applyBorder="1" applyAlignment="1">
      <alignment horizontal="right" vertical="center"/>
    </xf>
    <xf numFmtId="186" fontId="4" fillId="0" borderId="104" xfId="0" applyNumberFormat="1" applyFont="1" applyFill="1" applyBorder="1" applyAlignment="1">
      <alignment vertical="center"/>
    </xf>
    <xf numFmtId="186" fontId="4" fillId="33" borderId="105" xfId="0" applyNumberFormat="1" applyFont="1" applyFill="1" applyBorder="1" applyAlignment="1">
      <alignment horizontal="right" vertical="center"/>
    </xf>
    <xf numFmtId="186" fontId="9" fillId="0" borderId="106" xfId="0" applyNumberFormat="1" applyFont="1" applyBorder="1" applyAlignment="1">
      <alignment horizontal="center" vertical="center" shrinkToFit="1"/>
    </xf>
    <xf numFmtId="186" fontId="4" fillId="0" borderId="107" xfId="0" applyNumberFormat="1" applyFont="1" applyFill="1" applyBorder="1" applyAlignment="1">
      <alignment vertical="center"/>
    </xf>
    <xf numFmtId="186" fontId="4" fillId="33" borderId="108" xfId="0" applyNumberFormat="1" applyFont="1" applyFill="1" applyBorder="1" applyAlignment="1">
      <alignment horizontal="right" vertical="center"/>
    </xf>
    <xf numFmtId="176" fontId="4" fillId="33" borderId="109" xfId="0" applyNumberFormat="1" applyFont="1" applyFill="1" applyBorder="1" applyAlignment="1">
      <alignment horizontal="right" vertical="center"/>
    </xf>
    <xf numFmtId="176" fontId="4" fillId="33" borderId="110" xfId="0" applyNumberFormat="1" applyFont="1" applyFill="1" applyBorder="1" applyAlignment="1">
      <alignment horizontal="right" vertical="center"/>
    </xf>
    <xf numFmtId="186" fontId="4" fillId="33" borderId="111" xfId="0" applyNumberFormat="1" applyFont="1" applyFill="1" applyBorder="1" applyAlignment="1">
      <alignment horizontal="right" vertical="center"/>
    </xf>
    <xf numFmtId="186" fontId="4" fillId="33" borderId="112" xfId="0" applyNumberFormat="1" applyFont="1" applyFill="1" applyBorder="1" applyAlignment="1">
      <alignment horizontal="right" vertical="center"/>
    </xf>
    <xf numFmtId="186" fontId="4" fillId="33" borderId="113" xfId="0" applyNumberFormat="1" applyFont="1" applyFill="1" applyBorder="1" applyAlignment="1">
      <alignment horizontal="right" vertical="center"/>
    </xf>
    <xf numFmtId="186" fontId="4" fillId="33" borderId="114" xfId="0" applyNumberFormat="1" applyFont="1" applyFill="1" applyBorder="1" applyAlignment="1">
      <alignment horizontal="right" vertical="center"/>
    </xf>
    <xf numFmtId="9" fontId="4" fillId="33" borderId="111" xfId="0" applyNumberFormat="1" applyFont="1" applyFill="1" applyBorder="1" applyAlignment="1">
      <alignment horizontal="right" vertical="center"/>
    </xf>
    <xf numFmtId="186" fontId="4" fillId="33" borderId="115" xfId="0" applyNumberFormat="1" applyFont="1" applyFill="1" applyBorder="1" applyAlignment="1">
      <alignment horizontal="center" vertical="center"/>
    </xf>
    <xf numFmtId="186" fontId="9" fillId="0" borderId="116" xfId="0" applyNumberFormat="1" applyFont="1" applyBorder="1" applyAlignment="1">
      <alignment horizontal="center" vertical="center" shrinkToFit="1"/>
    </xf>
    <xf numFmtId="186" fontId="4" fillId="0" borderId="117" xfId="0" applyNumberFormat="1" applyFont="1" applyFill="1" applyBorder="1" applyAlignment="1">
      <alignment vertical="center"/>
    </xf>
    <xf numFmtId="186" fontId="4" fillId="33" borderId="118" xfId="0" applyNumberFormat="1" applyFont="1" applyFill="1" applyBorder="1" applyAlignment="1">
      <alignment horizontal="right" vertical="center"/>
    </xf>
    <xf numFmtId="176" fontId="4" fillId="33" borderId="119" xfId="0" applyNumberFormat="1" applyFont="1" applyFill="1" applyBorder="1" applyAlignment="1">
      <alignment horizontal="right" vertical="center"/>
    </xf>
    <xf numFmtId="176" fontId="4" fillId="33" borderId="120" xfId="0" applyNumberFormat="1" applyFont="1" applyFill="1" applyBorder="1" applyAlignment="1">
      <alignment horizontal="right" vertical="center"/>
    </xf>
    <xf numFmtId="176" fontId="4" fillId="33" borderId="121" xfId="0" applyNumberFormat="1" applyFont="1" applyFill="1" applyBorder="1" applyAlignment="1">
      <alignment horizontal="right" vertical="center"/>
    </xf>
    <xf numFmtId="186" fontId="4" fillId="33" borderId="122" xfId="0" applyNumberFormat="1" applyFont="1" applyFill="1" applyBorder="1" applyAlignment="1">
      <alignment horizontal="right" vertical="center"/>
    </xf>
    <xf numFmtId="186" fontId="4" fillId="33" borderId="123" xfId="0" applyNumberFormat="1" applyFont="1" applyFill="1" applyBorder="1" applyAlignment="1">
      <alignment horizontal="right" vertical="center"/>
    </xf>
    <xf numFmtId="186" fontId="4" fillId="33" borderId="124" xfId="0" applyNumberFormat="1" applyFont="1" applyFill="1" applyBorder="1" applyAlignment="1">
      <alignment horizontal="right" vertical="center"/>
    </xf>
    <xf numFmtId="186" fontId="4" fillId="33" borderId="125" xfId="0" applyNumberFormat="1" applyFont="1" applyFill="1" applyBorder="1" applyAlignment="1">
      <alignment horizontal="right" vertical="center"/>
    </xf>
    <xf numFmtId="9" fontId="4" fillId="33" borderId="122" xfId="0" applyNumberFormat="1" applyFont="1" applyFill="1" applyBorder="1" applyAlignment="1">
      <alignment horizontal="right" vertical="center"/>
    </xf>
    <xf numFmtId="186" fontId="4" fillId="33" borderId="126" xfId="0" applyNumberFormat="1" applyFont="1" applyFill="1" applyBorder="1" applyAlignment="1">
      <alignment horizontal="center" vertical="center"/>
    </xf>
    <xf numFmtId="186" fontId="4" fillId="0" borderId="41" xfId="0" applyNumberFormat="1" applyFont="1" applyFill="1" applyBorder="1" applyAlignment="1">
      <alignment vertical="center"/>
    </xf>
    <xf numFmtId="186" fontId="4" fillId="33" borderId="102" xfId="0" applyNumberFormat="1" applyFont="1" applyFill="1" applyBorder="1" applyAlignment="1">
      <alignment horizontal="right" vertical="center"/>
    </xf>
    <xf numFmtId="0" fontId="31" fillId="0" borderId="0" xfId="0" applyFont="1" applyAlignment="1" applyProtection="1">
      <alignment vertical="center"/>
      <protection/>
    </xf>
    <xf numFmtId="20" fontId="3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 shrinkToFit="1"/>
      <protection locked="0"/>
    </xf>
    <xf numFmtId="188" fontId="31" fillId="0" borderId="0" xfId="0" applyNumberFormat="1" applyFont="1" applyBorder="1" applyAlignment="1" applyProtection="1">
      <alignment horizontal="right" vertical="center" shrinkToFit="1"/>
      <protection/>
    </xf>
    <xf numFmtId="0" fontId="33" fillId="0" borderId="0" xfId="0" applyFont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center" vertical="center"/>
      <protection/>
    </xf>
    <xf numFmtId="179" fontId="33" fillId="0" borderId="0" xfId="0" applyNumberFormat="1" applyFont="1" applyBorder="1" applyAlignment="1" applyProtection="1">
      <alignment horizontal="center" vertical="center"/>
      <protection locked="0"/>
    </xf>
    <xf numFmtId="32" fontId="33" fillId="0" borderId="0" xfId="0" applyNumberFormat="1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right" vertical="center"/>
      <protection/>
    </xf>
    <xf numFmtId="188" fontId="31" fillId="0" borderId="0" xfId="0" applyNumberFormat="1" applyFont="1" applyAlignment="1" applyProtection="1">
      <alignment horizontal="right" vertical="center"/>
      <protection/>
    </xf>
    <xf numFmtId="0" fontId="31" fillId="33" borderId="127" xfId="0" applyFont="1" applyFill="1" applyBorder="1" applyAlignment="1" applyProtection="1">
      <alignment vertical="center"/>
      <protection/>
    </xf>
    <xf numFmtId="0" fontId="31" fillId="33" borderId="128" xfId="0" applyFont="1" applyFill="1" applyBorder="1" applyAlignment="1" applyProtection="1">
      <alignment horizontal="right" vertical="center"/>
      <protection/>
    </xf>
    <xf numFmtId="0" fontId="31" fillId="33" borderId="129" xfId="0" applyFont="1" applyFill="1" applyBorder="1" applyAlignment="1" applyProtection="1">
      <alignment horizontal="left" vertical="center"/>
      <protection/>
    </xf>
    <xf numFmtId="0" fontId="31" fillId="33" borderId="129" xfId="0" applyFont="1" applyFill="1" applyBorder="1" applyAlignment="1" applyProtection="1">
      <alignment horizontal="center" vertical="center"/>
      <protection/>
    </xf>
    <xf numFmtId="188" fontId="31" fillId="33" borderId="130" xfId="0" applyNumberFormat="1" applyFont="1" applyFill="1" applyBorder="1" applyAlignment="1" applyProtection="1">
      <alignment horizontal="center" vertical="center"/>
      <protection/>
    </xf>
    <xf numFmtId="0" fontId="31" fillId="33" borderId="131" xfId="0" applyFont="1" applyFill="1" applyBorder="1" applyAlignment="1" applyProtection="1">
      <alignment vertical="center"/>
      <protection/>
    </xf>
    <xf numFmtId="0" fontId="31" fillId="33" borderId="132" xfId="0" applyFont="1" applyFill="1" applyBorder="1" applyAlignment="1" applyProtection="1">
      <alignment horizontal="center" vertical="center"/>
      <protection/>
    </xf>
    <xf numFmtId="0" fontId="31" fillId="33" borderId="133" xfId="0" applyFont="1" applyFill="1" applyBorder="1" applyAlignment="1" applyProtection="1">
      <alignment horizontal="center" vertical="center"/>
      <protection/>
    </xf>
    <xf numFmtId="188" fontId="31" fillId="33" borderId="134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135" xfId="0" applyFont="1" applyFill="1" applyBorder="1" applyAlignment="1" applyProtection="1">
      <alignment vertical="center"/>
      <protection/>
    </xf>
    <xf numFmtId="188" fontId="31" fillId="0" borderId="135" xfId="0" applyNumberFormat="1" applyFont="1" applyFill="1" applyBorder="1" applyAlignment="1" applyProtection="1">
      <alignment vertical="center"/>
      <protection/>
    </xf>
    <xf numFmtId="0" fontId="31" fillId="33" borderId="35" xfId="0" applyFont="1" applyFill="1" applyBorder="1" applyAlignment="1" applyProtection="1">
      <alignment horizontal="center" vertical="center"/>
      <protection/>
    </xf>
    <xf numFmtId="0" fontId="0" fillId="0" borderId="136" xfId="0" applyBorder="1" applyAlignment="1" applyProtection="1">
      <alignment horizontal="center" vertical="center"/>
      <protection/>
    </xf>
    <xf numFmtId="188" fontId="31" fillId="0" borderId="137" xfId="0" applyNumberFormat="1" applyFont="1" applyFill="1" applyBorder="1" applyAlignment="1" applyProtection="1">
      <alignment vertical="center" shrinkToFit="1"/>
      <protection locked="0"/>
    </xf>
    <xf numFmtId="188" fontId="31" fillId="33" borderId="137" xfId="0" applyNumberFormat="1" applyFont="1" applyFill="1" applyBorder="1" applyAlignment="1" applyProtection="1">
      <alignment vertical="center" shrinkToFit="1"/>
      <protection/>
    </xf>
    <xf numFmtId="188" fontId="31" fillId="0" borderId="138" xfId="0" applyNumberFormat="1" applyFont="1" applyFill="1" applyBorder="1" applyAlignment="1" applyProtection="1">
      <alignment vertical="center" shrinkToFit="1"/>
      <protection locked="0"/>
    </xf>
    <xf numFmtId="188" fontId="31" fillId="0" borderId="135" xfId="0" applyNumberFormat="1" applyFont="1" applyFill="1" applyBorder="1" applyAlignment="1" applyProtection="1">
      <alignment vertical="center" shrinkToFit="1"/>
      <protection/>
    </xf>
    <xf numFmtId="0" fontId="31" fillId="33" borderId="139" xfId="0" applyFont="1" applyFill="1" applyBorder="1" applyAlignment="1" applyProtection="1">
      <alignment horizontal="center" vertical="center"/>
      <protection/>
    </xf>
    <xf numFmtId="0" fontId="0" fillId="0" borderId="140" xfId="0" applyBorder="1" applyAlignment="1" applyProtection="1">
      <alignment horizontal="center" vertical="center"/>
      <protection/>
    </xf>
    <xf numFmtId="188" fontId="31" fillId="0" borderId="90" xfId="0" applyNumberFormat="1" applyFont="1" applyFill="1" applyBorder="1" applyAlignment="1" applyProtection="1">
      <alignment vertical="center" shrinkToFit="1"/>
      <protection locked="0"/>
    </xf>
    <xf numFmtId="188" fontId="31" fillId="33" borderId="90" xfId="0" applyNumberFormat="1" applyFont="1" applyFill="1" applyBorder="1" applyAlignment="1" applyProtection="1">
      <alignment vertical="center" shrinkToFit="1"/>
      <protection/>
    </xf>
    <xf numFmtId="188" fontId="31" fillId="0" borderId="141" xfId="0" applyNumberFormat="1" applyFont="1" applyFill="1" applyBorder="1" applyAlignment="1" applyProtection="1">
      <alignment vertical="center" shrinkToFit="1"/>
      <protection locked="0"/>
    </xf>
    <xf numFmtId="0" fontId="31" fillId="33" borderId="142" xfId="0" applyFont="1" applyFill="1" applyBorder="1" applyAlignment="1" applyProtection="1">
      <alignment vertical="center"/>
      <protection/>
    </xf>
    <xf numFmtId="0" fontId="31" fillId="33" borderId="143" xfId="0" applyFont="1" applyFill="1" applyBorder="1" applyAlignment="1" applyProtection="1">
      <alignment vertical="center"/>
      <protection/>
    </xf>
    <xf numFmtId="188" fontId="31" fillId="0" borderId="94" xfId="0" applyNumberFormat="1" applyFont="1" applyFill="1" applyBorder="1" applyAlignment="1" applyProtection="1">
      <alignment vertical="center" shrinkToFit="1"/>
      <protection locked="0"/>
    </xf>
    <xf numFmtId="188" fontId="31" fillId="33" borderId="94" xfId="0" applyNumberFormat="1" applyFont="1" applyFill="1" applyBorder="1" applyAlignment="1" applyProtection="1">
      <alignment vertical="center" shrinkToFit="1"/>
      <protection/>
    </xf>
    <xf numFmtId="188" fontId="31" fillId="0" borderId="144" xfId="0" applyNumberFormat="1" applyFont="1" applyFill="1" applyBorder="1" applyAlignment="1" applyProtection="1">
      <alignment vertical="center" shrinkToFit="1"/>
      <protection locked="0"/>
    </xf>
    <xf numFmtId="188" fontId="31" fillId="0" borderId="94" xfId="0" applyNumberFormat="1" applyFont="1" applyFill="1" applyBorder="1" applyAlignment="1" applyProtection="1">
      <alignment vertical="center"/>
      <protection locked="0"/>
    </xf>
    <xf numFmtId="0" fontId="31" fillId="33" borderId="145" xfId="0" applyFont="1" applyFill="1" applyBorder="1" applyAlignment="1" applyProtection="1">
      <alignment vertical="center"/>
      <protection/>
    </xf>
    <xf numFmtId="0" fontId="31" fillId="33" borderId="94" xfId="0" applyFont="1" applyFill="1" applyBorder="1" applyAlignment="1" applyProtection="1">
      <alignment vertical="center"/>
      <protection/>
    </xf>
    <xf numFmtId="0" fontId="31" fillId="33" borderId="146" xfId="0" applyFont="1" applyFill="1" applyBorder="1" applyAlignment="1" applyProtection="1">
      <alignment vertical="center"/>
      <protection/>
    </xf>
    <xf numFmtId="0" fontId="31" fillId="33" borderId="147" xfId="0" applyFont="1" applyFill="1" applyBorder="1" applyAlignment="1" applyProtection="1">
      <alignment vertical="center"/>
      <protection/>
    </xf>
    <xf numFmtId="188" fontId="31" fillId="33" borderId="94" xfId="0" applyNumberFormat="1" applyFont="1" applyFill="1" applyBorder="1" applyAlignment="1" applyProtection="1">
      <alignment vertical="center"/>
      <protection/>
    </xf>
    <xf numFmtId="188" fontId="31" fillId="33" borderId="144" xfId="0" applyNumberFormat="1" applyFont="1" applyFill="1" applyBorder="1" applyAlignment="1" applyProtection="1">
      <alignment vertical="center" shrinkToFit="1"/>
      <protection/>
    </xf>
    <xf numFmtId="0" fontId="31" fillId="33" borderId="148" xfId="0" applyFont="1" applyFill="1" applyBorder="1" applyAlignment="1" applyProtection="1">
      <alignment vertical="center"/>
      <protection/>
    </xf>
    <xf numFmtId="0" fontId="31" fillId="33" borderId="149" xfId="0" applyFont="1" applyFill="1" applyBorder="1" applyAlignment="1" applyProtection="1">
      <alignment vertical="center"/>
      <protection/>
    </xf>
    <xf numFmtId="188" fontId="31" fillId="33" borderId="80" xfId="0" applyNumberFormat="1" applyFont="1" applyFill="1" applyBorder="1" applyAlignment="1" applyProtection="1">
      <alignment vertical="center" shrinkToFit="1"/>
      <protection/>
    </xf>
    <xf numFmtId="188" fontId="31" fillId="33" borderId="150" xfId="0" applyNumberFormat="1" applyFont="1" applyFill="1" applyBorder="1" applyAlignment="1" applyProtection="1">
      <alignment vertical="center" shrinkToFit="1"/>
      <protection/>
    </xf>
    <xf numFmtId="0" fontId="31" fillId="33" borderId="139" xfId="0" applyFont="1" applyFill="1" applyBorder="1" applyAlignment="1" applyProtection="1">
      <alignment vertical="center"/>
      <protection/>
    </xf>
    <xf numFmtId="0" fontId="31" fillId="33" borderId="140" xfId="0" applyFont="1" applyFill="1" applyBorder="1" applyAlignment="1" applyProtection="1">
      <alignment vertical="center"/>
      <protection/>
    </xf>
    <xf numFmtId="0" fontId="31" fillId="0" borderId="36" xfId="0" applyFont="1" applyFill="1" applyBorder="1" applyAlignment="1" applyProtection="1">
      <alignment vertical="center"/>
      <protection/>
    </xf>
    <xf numFmtId="188" fontId="31" fillId="0" borderId="36" xfId="0" applyNumberFormat="1" applyFont="1" applyFill="1" applyBorder="1" applyAlignment="1" applyProtection="1">
      <alignment vertical="center" shrinkToFit="1"/>
      <protection/>
    </xf>
    <xf numFmtId="0" fontId="31" fillId="33" borderId="35" xfId="0" applyFont="1" applyFill="1" applyBorder="1" applyAlignment="1" applyProtection="1">
      <alignment vertical="center"/>
      <protection/>
    </xf>
    <xf numFmtId="0" fontId="0" fillId="0" borderId="136" xfId="0" applyBorder="1" applyAlignment="1" applyProtection="1">
      <alignment vertical="center"/>
      <protection/>
    </xf>
    <xf numFmtId="188" fontId="31" fillId="33" borderId="138" xfId="0" applyNumberFormat="1" applyFont="1" applyFill="1" applyBorder="1" applyAlignment="1" applyProtection="1">
      <alignment vertical="center" shrinkToFit="1"/>
      <protection/>
    </xf>
    <xf numFmtId="188" fontId="31" fillId="0" borderId="0" xfId="0" applyNumberFormat="1" applyFont="1" applyAlignment="1" applyProtection="1">
      <alignment vertical="center"/>
      <protection/>
    </xf>
    <xf numFmtId="10" fontId="31" fillId="0" borderId="0" xfId="0" applyNumberFormat="1" applyFont="1" applyAlignment="1" applyProtection="1">
      <alignment vertical="center"/>
      <protection/>
    </xf>
    <xf numFmtId="0" fontId="35" fillId="33" borderId="12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238125</xdr:rowOff>
    </xdr:from>
    <xdr:to>
      <xdr:col>2</xdr:col>
      <xdr:colOff>638175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723900"/>
          <a:ext cx="1343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（小選挙区名）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80" zoomScaleNormal="80" zoomScalePageLayoutView="0" workbookViewId="0" topLeftCell="A1">
      <selection activeCell="F19" sqref="F19"/>
    </sheetView>
  </sheetViews>
  <sheetFormatPr defaultColWidth="9.00390625" defaultRowHeight="20.25" customHeight="1"/>
  <cols>
    <col min="1" max="1" width="1.12109375" style="4" customWidth="1"/>
    <col min="2" max="2" width="20.125" style="6" customWidth="1"/>
    <col min="3" max="6" width="13.25390625" style="6" customWidth="1"/>
    <col min="7" max="7" width="13.125" style="6" customWidth="1"/>
    <col min="8" max="8" width="13.125" style="6" hidden="1" customWidth="1"/>
    <col min="9" max="9" width="13.375" style="6" hidden="1" customWidth="1"/>
    <col min="10" max="11" width="13.25390625" style="6" customWidth="1"/>
    <col min="12" max="14" width="10.625" style="6" customWidth="1"/>
    <col min="15" max="15" width="7.75390625" style="6" customWidth="1"/>
    <col min="16" max="16" width="11.75390625" style="6" customWidth="1"/>
    <col min="17" max="17" width="1.625" style="6" customWidth="1"/>
    <col min="18" max="16384" width="9.00390625" style="6" customWidth="1"/>
  </cols>
  <sheetData>
    <row r="1" ht="30.75" customHeight="1">
      <c r="B1" s="5" t="s">
        <v>29</v>
      </c>
    </row>
    <row r="2" ht="14.25" customHeight="1"/>
    <row r="3" spans="15:16" ht="14.25" customHeight="1" thickBot="1">
      <c r="O3" s="7"/>
      <c r="P3" s="7"/>
    </row>
    <row r="4" spans="1:16" ht="27" customHeight="1" thickBot="1" thickTop="1">
      <c r="A4" s="8"/>
      <c r="B4" s="44" t="s">
        <v>28</v>
      </c>
      <c r="C4" s="54" t="s">
        <v>25</v>
      </c>
      <c r="J4" s="9" t="s">
        <v>8</v>
      </c>
      <c r="K4" s="10">
        <v>5</v>
      </c>
      <c r="L4" s="11" t="s">
        <v>9</v>
      </c>
      <c r="M4" s="65" t="s">
        <v>31</v>
      </c>
      <c r="N4" s="66"/>
      <c r="O4" s="12" t="s">
        <v>1</v>
      </c>
      <c r="P4" s="13"/>
    </row>
    <row r="5" ht="10.5" customHeight="1" thickBot="1" thickTop="1">
      <c r="A5" s="14"/>
    </row>
    <row r="6" spans="1:16" s="21" customFormat="1" ht="24.75" customHeight="1" thickTop="1">
      <c r="A6" s="15"/>
      <c r="B6" s="60" t="s">
        <v>10</v>
      </c>
      <c r="C6" s="16" t="s">
        <v>2</v>
      </c>
      <c r="D6" s="17" t="s">
        <v>32</v>
      </c>
      <c r="E6" s="17" t="s">
        <v>33</v>
      </c>
      <c r="F6" s="17" t="s">
        <v>34</v>
      </c>
      <c r="G6" s="17" t="s">
        <v>35</v>
      </c>
      <c r="H6" s="17">
        <v>0</v>
      </c>
      <c r="I6" s="17">
        <v>0</v>
      </c>
      <c r="J6" s="18" t="s">
        <v>7</v>
      </c>
      <c r="K6" s="19" t="s">
        <v>3</v>
      </c>
      <c r="L6" s="62" t="s">
        <v>13</v>
      </c>
      <c r="M6" s="63"/>
      <c r="N6" s="64"/>
      <c r="O6" s="20" t="s">
        <v>0</v>
      </c>
      <c r="P6" s="58" t="s">
        <v>15</v>
      </c>
    </row>
    <row r="7" spans="1:16" s="21" customFormat="1" ht="23.25" customHeight="1" thickBot="1">
      <c r="A7" s="15"/>
      <c r="B7" s="61"/>
      <c r="C7" s="22" t="s">
        <v>21</v>
      </c>
      <c r="D7" s="23" t="s">
        <v>36</v>
      </c>
      <c r="E7" s="23" t="s">
        <v>37</v>
      </c>
      <c r="F7" s="23" t="s">
        <v>38</v>
      </c>
      <c r="G7" s="23" t="s">
        <v>39</v>
      </c>
      <c r="H7" s="23">
        <v>0</v>
      </c>
      <c r="I7" s="23">
        <v>0</v>
      </c>
      <c r="J7" s="24" t="s">
        <v>22</v>
      </c>
      <c r="K7" s="25" t="s">
        <v>23</v>
      </c>
      <c r="L7" s="26" t="s">
        <v>4</v>
      </c>
      <c r="M7" s="27" t="s">
        <v>5</v>
      </c>
      <c r="N7" s="28" t="s">
        <v>6</v>
      </c>
      <c r="O7" s="29" t="s">
        <v>24</v>
      </c>
      <c r="P7" s="59"/>
    </row>
    <row r="8" spans="1:16" ht="48.75" customHeight="1" thickBot="1" thickTop="1">
      <c r="A8" s="30"/>
      <c r="B8" s="31" t="s">
        <v>27</v>
      </c>
      <c r="C8" s="45">
        <v>147770</v>
      </c>
      <c r="D8" s="46">
        <v>7023</v>
      </c>
      <c r="E8" s="46">
        <v>24370</v>
      </c>
      <c r="F8" s="46">
        <v>70268</v>
      </c>
      <c r="G8" s="46">
        <v>43072</v>
      </c>
      <c r="H8" s="46">
        <v>0</v>
      </c>
      <c r="I8" s="46">
        <v>0</v>
      </c>
      <c r="J8" s="47">
        <v>144733</v>
      </c>
      <c r="K8" s="48">
        <v>3037</v>
      </c>
      <c r="L8" s="49">
        <v>0</v>
      </c>
      <c r="M8" s="50">
        <v>2</v>
      </c>
      <c r="N8" s="51">
        <v>0</v>
      </c>
      <c r="O8" s="52">
        <v>1</v>
      </c>
      <c r="P8" s="32" t="s">
        <v>30</v>
      </c>
    </row>
    <row r="9" spans="1:15" ht="20.25" customHeight="1" thickTop="1">
      <c r="A9" s="14"/>
      <c r="O9" s="56">
        <v>0</v>
      </c>
    </row>
    <row r="10" spans="1:2" s="34" customFormat="1" ht="20.25" customHeight="1">
      <c r="A10" s="33"/>
      <c r="B10" s="34" t="s">
        <v>14</v>
      </c>
    </row>
    <row r="11" spans="1:2" s="34" customFormat="1" ht="20.25" customHeight="1">
      <c r="A11" s="35"/>
      <c r="B11" s="34" t="s">
        <v>17</v>
      </c>
    </row>
    <row r="12" spans="1:16" ht="20.25" customHeight="1">
      <c r="A12" s="14"/>
      <c r="B12" s="6" t="s">
        <v>18</v>
      </c>
      <c r="D12" s="57">
        <v>144733</v>
      </c>
      <c r="E12" s="2" t="s">
        <v>11</v>
      </c>
      <c r="F12" s="2">
        <v>6</v>
      </c>
      <c r="G12" s="1"/>
      <c r="H12" s="1"/>
      <c r="I12" s="1"/>
      <c r="J12" s="1" t="s">
        <v>12</v>
      </c>
      <c r="K12" s="1"/>
      <c r="L12" s="55">
        <v>24122.166</v>
      </c>
      <c r="M12" s="1"/>
      <c r="N12" s="1" t="s">
        <v>16</v>
      </c>
      <c r="O12" s="1"/>
      <c r="P12" s="1"/>
    </row>
    <row r="13" spans="1:16" s="34" customFormat="1" ht="20.25" customHeight="1">
      <c r="A13" s="35"/>
      <c r="B13" s="34" t="s">
        <v>19</v>
      </c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0.25" customHeight="1">
      <c r="A14" s="14"/>
      <c r="B14" s="6" t="s">
        <v>20</v>
      </c>
      <c r="D14" s="57">
        <v>144733</v>
      </c>
      <c r="E14" s="2" t="s">
        <v>11</v>
      </c>
      <c r="F14" s="2">
        <v>10</v>
      </c>
      <c r="G14" s="1"/>
      <c r="H14" s="1"/>
      <c r="I14" s="1"/>
      <c r="J14" s="1" t="s">
        <v>12</v>
      </c>
      <c r="K14" s="1"/>
      <c r="L14" s="55">
        <v>14473.3</v>
      </c>
      <c r="M14" s="1"/>
      <c r="N14" s="1" t="s">
        <v>16</v>
      </c>
      <c r="O14" s="1"/>
      <c r="P14" s="1"/>
    </row>
    <row r="15" ht="20.25" customHeight="1">
      <c r="A15" s="14"/>
    </row>
    <row r="16" ht="20.25" customHeight="1">
      <c r="A16" s="14"/>
    </row>
    <row r="17" spans="1:16" ht="20.25" customHeight="1">
      <c r="A17" s="14"/>
      <c r="P17" s="36"/>
    </row>
    <row r="18" ht="20.25" customHeight="1">
      <c r="A18" s="14"/>
    </row>
    <row r="19" ht="20.25" customHeight="1">
      <c r="A19" s="14"/>
    </row>
    <row r="20" ht="20.25" customHeight="1">
      <c r="A20" s="14"/>
    </row>
    <row r="21" ht="20.25" customHeight="1">
      <c r="A21" s="14"/>
    </row>
    <row r="22" ht="20.25" customHeight="1">
      <c r="A22" s="14"/>
    </row>
    <row r="23" ht="20.25" customHeight="1">
      <c r="A23" s="14"/>
    </row>
    <row r="24" ht="20.25" customHeight="1">
      <c r="A24" s="14"/>
    </row>
    <row r="25" spans="1:22" ht="20.25" customHeight="1">
      <c r="A25" s="14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ht="20.25" customHeight="1">
      <c r="A26" s="14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3:22" ht="20.25" customHeight="1">
      <c r="M27" s="37"/>
      <c r="N27" s="37"/>
      <c r="O27" s="37"/>
      <c r="P27" s="37"/>
      <c r="Q27" s="37"/>
      <c r="R27" s="38"/>
      <c r="S27" s="37"/>
      <c r="T27" s="37"/>
      <c r="U27" s="37"/>
      <c r="V27" s="37"/>
    </row>
    <row r="28" spans="13:22" ht="20.25" customHeight="1">
      <c r="M28" s="37"/>
      <c r="N28" s="37"/>
      <c r="O28" s="37"/>
      <c r="P28" s="37"/>
      <c r="Q28" s="37"/>
      <c r="R28" s="39"/>
      <c r="S28" s="37"/>
      <c r="T28" s="37"/>
      <c r="U28" s="37"/>
      <c r="V28" s="37"/>
    </row>
    <row r="29" spans="13:22" ht="20.25" customHeight="1">
      <c r="M29" s="37"/>
      <c r="N29" s="37"/>
      <c r="O29" s="37"/>
      <c r="P29" s="37"/>
      <c r="Q29" s="37"/>
      <c r="R29" s="40"/>
      <c r="S29" s="37"/>
      <c r="T29" s="37"/>
      <c r="U29" s="37"/>
      <c r="V29" s="37"/>
    </row>
    <row r="30" spans="13:22" ht="20.25" customHeight="1">
      <c r="M30" s="37"/>
      <c r="N30" s="37"/>
      <c r="O30" s="37"/>
      <c r="P30" s="37"/>
      <c r="Q30" s="41"/>
      <c r="R30" s="42"/>
      <c r="S30" s="37"/>
      <c r="T30" s="37"/>
      <c r="U30" s="37"/>
      <c r="V30" s="37"/>
    </row>
    <row r="31" spans="13:22" ht="20.25" customHeight="1"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40" ht="19.5" customHeight="1"/>
    <row r="41" spans="1:16" ht="19.5" customHeight="1" hidden="1">
      <c r="A41" s="43"/>
      <c r="B41" s="14"/>
      <c r="D41" s="53" t="s">
        <v>25</v>
      </c>
      <c r="P41" s="6" t="s">
        <v>26</v>
      </c>
    </row>
    <row r="42" spans="1:2" ht="19.5" customHeight="1" hidden="1">
      <c r="A42" s="43"/>
      <c r="B42" s="14"/>
    </row>
    <row r="43" ht="19.5" customHeight="1"/>
  </sheetData>
  <sheetProtection/>
  <mergeCells count="4">
    <mergeCell ref="P6:P7"/>
    <mergeCell ref="B6:B7"/>
    <mergeCell ref="L6:N6"/>
    <mergeCell ref="M4:N4"/>
  </mergeCells>
  <dataValidations count="1">
    <dataValidation type="list" allowBlank="1" showInputMessage="1" showErrorMessage="1" sqref="C4">
      <formula1>$D$41:$D$42</formula1>
    </dataValidation>
  </dataValidations>
  <printOptions/>
  <pageMargins left="0.984251968503937" right="0.1968503937007874" top="0.7874015748031497" bottom="0.5905511811023623" header="0.5118110236220472" footer="0.5118110236220472"/>
  <pageSetup blackAndWhite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75" zoomScaleNormal="75" zoomScalePageLayoutView="0" workbookViewId="0" topLeftCell="A1">
      <selection activeCell="V17" sqref="V17"/>
    </sheetView>
  </sheetViews>
  <sheetFormatPr defaultColWidth="9.00390625" defaultRowHeight="20.25" customHeight="1"/>
  <cols>
    <col min="1" max="1" width="1.00390625" style="37" customWidth="1"/>
    <col min="2" max="2" width="5.125" style="6" customWidth="1"/>
    <col min="3" max="3" width="15.625" style="6" customWidth="1"/>
    <col min="4" max="7" width="13.25390625" style="6" customWidth="1"/>
    <col min="8" max="8" width="13.25390625" style="6" hidden="1" customWidth="1"/>
    <col min="9" max="9" width="13.125" style="6" hidden="1" customWidth="1"/>
    <col min="10" max="10" width="13.375" style="6" hidden="1" customWidth="1"/>
    <col min="11" max="12" width="13.25390625" style="6" customWidth="1"/>
    <col min="13" max="15" width="10.625" style="6" customWidth="1"/>
    <col min="16" max="16" width="7.75390625" style="6" customWidth="1"/>
    <col min="17" max="17" width="11.75390625" style="6" customWidth="1"/>
    <col min="18" max="18" width="1.625" style="6" customWidth="1"/>
    <col min="19" max="16384" width="9.00390625" style="6" customWidth="1"/>
  </cols>
  <sheetData>
    <row r="1" ht="30.75" customHeight="1">
      <c r="B1" s="5" t="s">
        <v>40</v>
      </c>
    </row>
    <row r="2" ht="14.25" customHeight="1"/>
    <row r="3" spans="16:17" ht="14.25" customHeight="1" thickBot="1">
      <c r="P3" s="7"/>
      <c r="Q3" s="7"/>
    </row>
    <row r="4" spans="2:18" ht="27" customHeight="1" thickBot="1" thickTop="1">
      <c r="B4" s="67" t="s">
        <v>41</v>
      </c>
      <c r="C4" s="68"/>
      <c r="D4" s="54" t="s">
        <v>25</v>
      </c>
      <c r="K4" s="9" t="s">
        <v>8</v>
      </c>
      <c r="L4" s="10">
        <v>4</v>
      </c>
      <c r="M4" s="11" t="s">
        <v>9</v>
      </c>
      <c r="N4" s="65" t="s">
        <v>42</v>
      </c>
      <c r="O4" s="66"/>
      <c r="P4" s="69" t="s">
        <v>1</v>
      </c>
      <c r="Q4" s="13"/>
      <c r="R4" s="13"/>
    </row>
    <row r="5" spans="1:2" ht="10.5" customHeight="1" thickBot="1" thickTop="1">
      <c r="A5" s="43"/>
      <c r="B5" s="70"/>
    </row>
    <row r="6" spans="1:17" s="21" customFormat="1" ht="24.75" customHeight="1" thickTop="1">
      <c r="A6" s="71"/>
      <c r="B6" s="72"/>
      <c r="C6" s="73" t="s">
        <v>10</v>
      </c>
      <c r="D6" s="74" t="s">
        <v>2</v>
      </c>
      <c r="E6" s="17" t="s">
        <v>43</v>
      </c>
      <c r="F6" s="17" t="s">
        <v>44</v>
      </c>
      <c r="G6" s="17" t="s">
        <v>45</v>
      </c>
      <c r="H6" s="17">
        <v>0</v>
      </c>
      <c r="I6" s="17">
        <v>0</v>
      </c>
      <c r="J6" s="17">
        <v>0</v>
      </c>
      <c r="K6" s="75" t="s">
        <v>7</v>
      </c>
      <c r="L6" s="19" t="s">
        <v>3</v>
      </c>
      <c r="M6" s="62" t="s">
        <v>13</v>
      </c>
      <c r="N6" s="63"/>
      <c r="O6" s="64"/>
      <c r="P6" s="19" t="s">
        <v>0</v>
      </c>
      <c r="Q6" s="76" t="s">
        <v>15</v>
      </c>
    </row>
    <row r="7" spans="1:17" s="21" customFormat="1" ht="21" customHeight="1" thickBot="1">
      <c r="A7" s="71"/>
      <c r="B7" s="77"/>
      <c r="C7" s="78"/>
      <c r="D7" s="79" t="s">
        <v>46</v>
      </c>
      <c r="E7" s="23" t="s">
        <v>47</v>
      </c>
      <c r="F7" s="23" t="s">
        <v>48</v>
      </c>
      <c r="G7" s="23" t="s">
        <v>36</v>
      </c>
      <c r="H7" s="23">
        <v>0</v>
      </c>
      <c r="I7" s="23">
        <v>0</v>
      </c>
      <c r="J7" s="23">
        <v>0</v>
      </c>
      <c r="K7" s="80" t="s">
        <v>49</v>
      </c>
      <c r="L7" s="81" t="s">
        <v>50</v>
      </c>
      <c r="M7" s="82" t="s">
        <v>4</v>
      </c>
      <c r="N7" s="83" t="s">
        <v>5</v>
      </c>
      <c r="O7" s="84" t="s">
        <v>6</v>
      </c>
      <c r="P7" s="81" t="s">
        <v>51</v>
      </c>
      <c r="Q7" s="85"/>
    </row>
    <row r="8" spans="1:17" ht="21" customHeight="1" thickTop="1">
      <c r="A8" s="86"/>
      <c r="B8" s="87"/>
      <c r="C8" s="88" t="s">
        <v>52</v>
      </c>
      <c r="D8" s="89">
        <v>43646</v>
      </c>
      <c r="E8" s="90">
        <v>9829</v>
      </c>
      <c r="F8" s="91">
        <v>29333</v>
      </c>
      <c r="G8" s="91">
        <v>2149</v>
      </c>
      <c r="H8" s="91">
        <v>0</v>
      </c>
      <c r="I8" s="91">
        <v>0</v>
      </c>
      <c r="J8" s="91">
        <v>0</v>
      </c>
      <c r="K8" s="92">
        <v>41311</v>
      </c>
      <c r="L8" s="93">
        <v>2335</v>
      </c>
      <c r="M8" s="94">
        <v>0</v>
      </c>
      <c r="N8" s="95">
        <v>1</v>
      </c>
      <c r="O8" s="96">
        <v>0</v>
      </c>
      <c r="P8" s="97">
        <v>1</v>
      </c>
      <c r="Q8" s="98" t="s">
        <v>30</v>
      </c>
    </row>
    <row r="9" spans="1:17" ht="21" customHeight="1">
      <c r="A9" s="86"/>
      <c r="B9" s="99"/>
      <c r="C9" s="100" t="s">
        <v>53</v>
      </c>
      <c r="D9" s="101">
        <v>19108</v>
      </c>
      <c r="E9" s="102">
        <v>3252</v>
      </c>
      <c r="F9" s="103">
        <v>13641</v>
      </c>
      <c r="G9" s="103">
        <v>1222</v>
      </c>
      <c r="H9" s="103">
        <v>0</v>
      </c>
      <c r="I9" s="103">
        <v>0</v>
      </c>
      <c r="J9" s="103">
        <v>0</v>
      </c>
      <c r="K9" s="104">
        <v>18115</v>
      </c>
      <c r="L9" s="105">
        <v>993</v>
      </c>
      <c r="M9" s="106">
        <v>0</v>
      </c>
      <c r="N9" s="107">
        <v>1</v>
      </c>
      <c r="O9" s="108">
        <v>0</v>
      </c>
      <c r="P9" s="109">
        <v>1</v>
      </c>
      <c r="Q9" s="110">
        <v>0</v>
      </c>
    </row>
    <row r="10" spans="1:17" ht="21" customHeight="1">
      <c r="A10" s="86"/>
      <c r="B10" s="111"/>
      <c r="C10" s="112" t="s">
        <v>54</v>
      </c>
      <c r="D10" s="113">
        <v>14853</v>
      </c>
      <c r="E10" s="114">
        <v>2702</v>
      </c>
      <c r="F10" s="115">
        <v>10177</v>
      </c>
      <c r="G10" s="115">
        <v>1149</v>
      </c>
      <c r="H10" s="115">
        <v>0</v>
      </c>
      <c r="I10" s="115">
        <v>0</v>
      </c>
      <c r="J10" s="115">
        <v>0</v>
      </c>
      <c r="K10" s="116">
        <v>14028</v>
      </c>
      <c r="L10" s="105">
        <v>825</v>
      </c>
      <c r="M10" s="106">
        <v>0</v>
      </c>
      <c r="N10" s="107">
        <v>0</v>
      </c>
      <c r="O10" s="108">
        <v>0</v>
      </c>
      <c r="P10" s="117">
        <v>1</v>
      </c>
      <c r="Q10" s="110" t="s">
        <v>30</v>
      </c>
    </row>
    <row r="11" spans="1:17" ht="21" customHeight="1" thickBot="1">
      <c r="A11" s="86"/>
      <c r="B11" s="118"/>
      <c r="C11" s="119" t="s">
        <v>55</v>
      </c>
      <c r="D11" s="120">
        <v>20671</v>
      </c>
      <c r="E11" s="121">
        <v>2392</v>
      </c>
      <c r="F11" s="122">
        <v>16463</v>
      </c>
      <c r="G11" s="122">
        <v>1123</v>
      </c>
      <c r="H11" s="122">
        <v>0</v>
      </c>
      <c r="I11" s="122">
        <v>0</v>
      </c>
      <c r="J11" s="122">
        <v>0</v>
      </c>
      <c r="K11" s="123">
        <v>19978</v>
      </c>
      <c r="L11" s="124">
        <v>693</v>
      </c>
      <c r="M11" s="125">
        <v>0</v>
      </c>
      <c r="N11" s="126">
        <v>0</v>
      </c>
      <c r="O11" s="127">
        <v>0</v>
      </c>
      <c r="P11" s="128">
        <v>1</v>
      </c>
      <c r="Q11" s="129">
        <v>0</v>
      </c>
    </row>
    <row r="12" spans="1:17" ht="21" customHeight="1">
      <c r="A12" s="86"/>
      <c r="B12" s="130"/>
      <c r="C12" s="131" t="s">
        <v>56</v>
      </c>
      <c r="D12" s="132">
        <v>1404</v>
      </c>
      <c r="E12" s="133">
        <v>173</v>
      </c>
      <c r="F12" s="134">
        <v>1059</v>
      </c>
      <c r="G12" s="134">
        <v>78</v>
      </c>
      <c r="H12" s="134">
        <v>0</v>
      </c>
      <c r="I12" s="134">
        <v>0</v>
      </c>
      <c r="J12" s="134">
        <v>0</v>
      </c>
      <c r="K12" s="135">
        <v>1310</v>
      </c>
      <c r="L12" s="136">
        <v>94</v>
      </c>
      <c r="M12" s="137">
        <v>0</v>
      </c>
      <c r="N12" s="138">
        <v>0</v>
      </c>
      <c r="O12" s="139">
        <v>0</v>
      </c>
      <c r="P12" s="140">
        <v>1</v>
      </c>
      <c r="Q12" s="141">
        <v>0</v>
      </c>
    </row>
    <row r="13" spans="1:17" ht="21" customHeight="1">
      <c r="A13" s="86"/>
      <c r="B13" s="142"/>
      <c r="C13" s="112" t="s">
        <v>57</v>
      </c>
      <c r="D13" s="113">
        <v>10358</v>
      </c>
      <c r="E13" s="114">
        <v>1769</v>
      </c>
      <c r="F13" s="115">
        <v>7257</v>
      </c>
      <c r="G13" s="115">
        <v>780</v>
      </c>
      <c r="H13" s="115">
        <v>0</v>
      </c>
      <c r="I13" s="115">
        <v>0</v>
      </c>
      <c r="J13" s="115">
        <v>0</v>
      </c>
      <c r="K13" s="116">
        <v>9806</v>
      </c>
      <c r="L13" s="143">
        <v>552</v>
      </c>
      <c r="M13" s="144">
        <v>0</v>
      </c>
      <c r="N13" s="145">
        <v>0</v>
      </c>
      <c r="O13" s="146">
        <v>0</v>
      </c>
      <c r="P13" s="117">
        <v>1</v>
      </c>
      <c r="Q13" s="147" t="s">
        <v>30</v>
      </c>
    </row>
    <row r="14" spans="1:17" ht="21" customHeight="1">
      <c r="A14" s="86"/>
      <c r="B14" s="142"/>
      <c r="C14" s="112" t="s">
        <v>58</v>
      </c>
      <c r="D14" s="113">
        <v>12698</v>
      </c>
      <c r="E14" s="114">
        <v>2210</v>
      </c>
      <c r="F14" s="115">
        <v>9032</v>
      </c>
      <c r="G14" s="115">
        <v>813</v>
      </c>
      <c r="H14" s="115">
        <v>0</v>
      </c>
      <c r="I14" s="115">
        <v>0</v>
      </c>
      <c r="J14" s="115">
        <v>0</v>
      </c>
      <c r="K14" s="116">
        <v>12055</v>
      </c>
      <c r="L14" s="143">
        <v>643</v>
      </c>
      <c r="M14" s="144">
        <v>0</v>
      </c>
      <c r="N14" s="145">
        <v>0</v>
      </c>
      <c r="O14" s="146">
        <v>0</v>
      </c>
      <c r="P14" s="117">
        <v>1</v>
      </c>
      <c r="Q14" s="147">
        <v>0</v>
      </c>
    </row>
    <row r="15" spans="1:17" ht="21" customHeight="1" thickBot="1">
      <c r="A15" s="86"/>
      <c r="B15" s="148" t="s">
        <v>59</v>
      </c>
      <c r="C15" s="119"/>
      <c r="D15" s="120">
        <v>24460</v>
      </c>
      <c r="E15" s="121">
        <v>4152</v>
      </c>
      <c r="F15" s="122">
        <v>17348</v>
      </c>
      <c r="G15" s="122">
        <v>1671</v>
      </c>
      <c r="H15" s="122">
        <v>0</v>
      </c>
      <c r="I15" s="122">
        <v>0</v>
      </c>
      <c r="J15" s="122">
        <v>0</v>
      </c>
      <c r="K15" s="123">
        <v>23171</v>
      </c>
      <c r="L15" s="149">
        <v>1289</v>
      </c>
      <c r="M15" s="150">
        <v>0</v>
      </c>
      <c r="N15" s="151">
        <v>0</v>
      </c>
      <c r="O15" s="152">
        <v>0</v>
      </c>
      <c r="P15" s="128">
        <v>1</v>
      </c>
      <c r="Q15" s="129" t="s">
        <v>30</v>
      </c>
    </row>
    <row r="16" spans="1:17" ht="21" customHeight="1">
      <c r="A16" s="86"/>
      <c r="B16" s="142"/>
      <c r="C16" s="112" t="s">
        <v>60</v>
      </c>
      <c r="D16" s="113">
        <v>13113</v>
      </c>
      <c r="E16" s="114">
        <v>1887</v>
      </c>
      <c r="F16" s="115">
        <v>9762</v>
      </c>
      <c r="G16" s="115">
        <v>861</v>
      </c>
      <c r="H16" s="115">
        <v>0</v>
      </c>
      <c r="I16" s="115">
        <v>0</v>
      </c>
      <c r="J16" s="115">
        <v>0</v>
      </c>
      <c r="K16" s="116">
        <v>12510</v>
      </c>
      <c r="L16" s="143">
        <v>603</v>
      </c>
      <c r="M16" s="144">
        <v>1</v>
      </c>
      <c r="N16" s="145">
        <v>0</v>
      </c>
      <c r="O16" s="146">
        <v>0</v>
      </c>
      <c r="P16" s="117">
        <v>1</v>
      </c>
      <c r="Q16" s="147">
        <v>0</v>
      </c>
    </row>
    <row r="17" spans="1:17" ht="21" customHeight="1">
      <c r="A17" s="86"/>
      <c r="B17" s="142"/>
      <c r="C17" s="112" t="s">
        <v>61</v>
      </c>
      <c r="D17" s="113">
        <v>7515</v>
      </c>
      <c r="E17" s="114">
        <v>1182</v>
      </c>
      <c r="F17" s="115">
        <v>5527</v>
      </c>
      <c r="G17" s="115">
        <v>471</v>
      </c>
      <c r="H17" s="115">
        <v>0</v>
      </c>
      <c r="I17" s="115">
        <v>0</v>
      </c>
      <c r="J17" s="115">
        <v>0</v>
      </c>
      <c r="K17" s="116">
        <v>7180</v>
      </c>
      <c r="L17" s="143">
        <v>335</v>
      </c>
      <c r="M17" s="144">
        <v>0</v>
      </c>
      <c r="N17" s="145">
        <v>0</v>
      </c>
      <c r="O17" s="146">
        <v>0</v>
      </c>
      <c r="P17" s="117">
        <v>1</v>
      </c>
      <c r="Q17" s="147">
        <v>0</v>
      </c>
    </row>
    <row r="18" spans="1:17" ht="21" customHeight="1" thickBot="1">
      <c r="A18" s="86"/>
      <c r="B18" s="148" t="s">
        <v>62</v>
      </c>
      <c r="C18" s="119"/>
      <c r="D18" s="120">
        <v>20628</v>
      </c>
      <c r="E18" s="121">
        <v>3069</v>
      </c>
      <c r="F18" s="122">
        <v>15289</v>
      </c>
      <c r="G18" s="122">
        <v>1332</v>
      </c>
      <c r="H18" s="122">
        <v>0</v>
      </c>
      <c r="I18" s="122">
        <v>0</v>
      </c>
      <c r="J18" s="122">
        <v>0</v>
      </c>
      <c r="K18" s="123">
        <v>19690</v>
      </c>
      <c r="L18" s="149">
        <v>938</v>
      </c>
      <c r="M18" s="150">
        <v>1</v>
      </c>
      <c r="N18" s="151">
        <v>0</v>
      </c>
      <c r="O18" s="152">
        <v>0</v>
      </c>
      <c r="P18" s="128">
        <v>1</v>
      </c>
      <c r="Q18" s="129">
        <v>0</v>
      </c>
    </row>
    <row r="19" spans="1:17" ht="48.75" customHeight="1" thickBot="1">
      <c r="A19" s="153"/>
      <c r="B19" s="154"/>
      <c r="C19" s="155" t="s">
        <v>63</v>
      </c>
      <c r="D19" s="156">
        <v>143366</v>
      </c>
      <c r="E19" s="157">
        <v>25396</v>
      </c>
      <c r="F19" s="158">
        <v>102251</v>
      </c>
      <c r="G19" s="158">
        <v>8646</v>
      </c>
      <c r="H19" s="158">
        <v>0</v>
      </c>
      <c r="I19" s="158">
        <v>0</v>
      </c>
      <c r="J19" s="158">
        <v>0</v>
      </c>
      <c r="K19" s="159">
        <v>136293</v>
      </c>
      <c r="L19" s="160">
        <v>7073</v>
      </c>
      <c r="M19" s="161">
        <v>1</v>
      </c>
      <c r="N19" s="162">
        <v>2</v>
      </c>
      <c r="O19" s="163">
        <v>0</v>
      </c>
      <c r="P19" s="164">
        <v>1</v>
      </c>
      <c r="Q19" s="165" t="s">
        <v>30</v>
      </c>
    </row>
    <row r="20" spans="1:17" ht="21" customHeight="1" thickTop="1">
      <c r="A20" s="43"/>
      <c r="B20" s="70"/>
      <c r="P20" s="56">
        <v>0</v>
      </c>
      <c r="Q20" s="37"/>
    </row>
    <row r="21" spans="1:17" s="34" customFormat="1" ht="21" customHeight="1">
      <c r="A21" s="166"/>
      <c r="B21" s="34" t="s">
        <v>14</v>
      </c>
      <c r="Q21" s="167"/>
    </row>
    <row r="22" spans="1:17" s="34" customFormat="1" ht="21" customHeight="1">
      <c r="A22" s="168"/>
      <c r="B22" s="34" t="s">
        <v>17</v>
      </c>
      <c r="P22" s="169"/>
      <c r="Q22" s="167"/>
    </row>
    <row r="23" spans="1:17" ht="21" customHeight="1">
      <c r="A23" s="43"/>
      <c r="B23" s="6" t="s">
        <v>18</v>
      </c>
      <c r="E23" s="57">
        <v>136293</v>
      </c>
      <c r="F23" s="2" t="s">
        <v>64</v>
      </c>
      <c r="G23" s="2">
        <v>6</v>
      </c>
      <c r="H23" s="170"/>
      <c r="I23" s="171"/>
      <c r="J23" s="172"/>
      <c r="K23" s="173"/>
      <c r="L23" s="1" t="s">
        <v>65</v>
      </c>
      <c r="M23" s="55">
        <v>22715.5</v>
      </c>
      <c r="N23" s="1"/>
      <c r="O23" s="1" t="s">
        <v>16</v>
      </c>
      <c r="Q23" s="37"/>
    </row>
    <row r="24" spans="1:15" s="34" customFormat="1" ht="21" customHeight="1">
      <c r="A24" s="168"/>
      <c r="B24" s="34" t="s">
        <v>19</v>
      </c>
      <c r="E24" s="1"/>
      <c r="F24" s="3"/>
      <c r="G24" s="3"/>
      <c r="H24" s="174"/>
      <c r="I24" s="174"/>
      <c r="J24" s="175"/>
      <c r="K24" s="176"/>
      <c r="L24" s="3"/>
      <c r="M24" s="3"/>
      <c r="N24" s="3"/>
      <c r="O24" s="3"/>
    </row>
    <row r="25" spans="1:15" ht="21" customHeight="1">
      <c r="A25" s="43"/>
      <c r="B25" s="6" t="s">
        <v>20</v>
      </c>
      <c r="E25" s="57">
        <v>136293</v>
      </c>
      <c r="F25" s="2" t="s">
        <v>64</v>
      </c>
      <c r="G25" s="2">
        <v>10</v>
      </c>
      <c r="H25" s="170"/>
      <c r="I25" s="171"/>
      <c r="J25" s="172"/>
      <c r="K25" s="173"/>
      <c r="L25" s="1" t="s">
        <v>65</v>
      </c>
      <c r="M25" s="55">
        <v>13629.3</v>
      </c>
      <c r="N25" s="1"/>
      <c r="O25" s="1" t="s">
        <v>16</v>
      </c>
    </row>
    <row r="26" spans="1:2" ht="20.25" customHeight="1">
      <c r="A26" s="43"/>
      <c r="B26" s="70"/>
    </row>
    <row r="27" spans="1:2" ht="20.25" customHeight="1">
      <c r="A27" s="43"/>
      <c r="B27" s="70"/>
    </row>
    <row r="28" spans="1:17" ht="20.25" customHeight="1">
      <c r="A28" s="43"/>
      <c r="B28" s="70"/>
      <c r="Q28" s="36" t="s">
        <v>67</v>
      </c>
    </row>
    <row r="29" spans="1:2" ht="20.25" customHeight="1">
      <c r="A29" s="43"/>
      <c r="B29" s="70"/>
    </row>
    <row r="30" spans="1:2" ht="20.25" customHeight="1">
      <c r="A30" s="43"/>
      <c r="B30" s="70"/>
    </row>
    <row r="31" spans="1:2" ht="20.25" customHeight="1">
      <c r="A31" s="43"/>
      <c r="B31" s="70"/>
    </row>
    <row r="32" spans="1:2" ht="19.5" customHeight="1">
      <c r="A32" s="43"/>
      <c r="B32" s="70"/>
    </row>
    <row r="33" spans="1:16" ht="19.5" customHeight="1" hidden="1">
      <c r="A33" s="43"/>
      <c r="B33" s="14"/>
      <c r="D33" s="53" t="s">
        <v>25</v>
      </c>
      <c r="P33" s="6" t="s">
        <v>26</v>
      </c>
    </row>
    <row r="34" spans="1:2" ht="19.5" customHeight="1" hidden="1">
      <c r="A34" s="43"/>
      <c r="B34" s="14"/>
    </row>
    <row r="35" spans="1:2" ht="19.5" customHeight="1">
      <c r="A35" s="43"/>
      <c r="B35" s="70"/>
    </row>
    <row r="36" spans="1:2" ht="20.25" customHeight="1">
      <c r="A36" s="43"/>
      <c r="B36" s="70"/>
    </row>
    <row r="37" spans="1:2" ht="20.25" customHeight="1">
      <c r="A37" s="43"/>
      <c r="B37" s="70"/>
    </row>
  </sheetData>
  <sheetProtection/>
  <mergeCells count="5">
    <mergeCell ref="B4:C4"/>
    <mergeCell ref="N4:O4"/>
    <mergeCell ref="C6:C7"/>
    <mergeCell ref="M6:O6"/>
    <mergeCell ref="Q6:Q7"/>
  </mergeCells>
  <dataValidations count="1">
    <dataValidation type="list" allowBlank="1" showInputMessage="1" showErrorMessage="1" sqref="D4">
      <formula1>$D$33:$D$34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K17" sqref="K17"/>
    </sheetView>
  </sheetViews>
  <sheetFormatPr defaultColWidth="9.00390625" defaultRowHeight="20.25" customHeight="1"/>
  <cols>
    <col min="1" max="1" width="0.74609375" style="37" customWidth="1"/>
    <col min="2" max="2" width="5.125" style="4" customWidth="1"/>
    <col min="3" max="3" width="15.625" style="6" customWidth="1"/>
    <col min="4" max="7" width="13.25390625" style="6" customWidth="1"/>
    <col min="8" max="8" width="13.25390625" style="6" hidden="1" customWidth="1"/>
    <col min="9" max="9" width="13.125" style="6" hidden="1" customWidth="1"/>
    <col min="10" max="10" width="13.375" style="6" hidden="1" customWidth="1"/>
    <col min="11" max="12" width="13.25390625" style="6" customWidth="1"/>
    <col min="13" max="15" width="10.625" style="6" customWidth="1"/>
    <col min="16" max="16" width="7.75390625" style="6" customWidth="1"/>
    <col min="17" max="17" width="11.75390625" style="6" customWidth="1"/>
    <col min="18" max="18" width="1.625" style="6" customWidth="1"/>
    <col min="19" max="16384" width="9.00390625" style="6" customWidth="1"/>
  </cols>
  <sheetData>
    <row r="1" spans="2:6" ht="30.75" customHeight="1">
      <c r="B1" s="5" t="s">
        <v>40</v>
      </c>
      <c r="F1" s="177"/>
    </row>
    <row r="2" ht="14.25" customHeight="1"/>
    <row r="3" spans="16:17" ht="14.25" customHeight="1" thickBot="1">
      <c r="P3" s="7"/>
      <c r="Q3" s="7"/>
    </row>
    <row r="4" spans="2:17" ht="27" customHeight="1" thickBot="1" thickTop="1">
      <c r="B4" s="67" t="s">
        <v>68</v>
      </c>
      <c r="C4" s="68"/>
      <c r="D4" s="54" t="s">
        <v>25</v>
      </c>
      <c r="K4" s="9" t="s">
        <v>8</v>
      </c>
      <c r="L4" s="10">
        <v>6</v>
      </c>
      <c r="M4" s="11" t="s">
        <v>9</v>
      </c>
      <c r="N4" s="65" t="s">
        <v>31</v>
      </c>
      <c r="O4" s="66"/>
      <c r="P4" s="12" t="s">
        <v>1</v>
      </c>
      <c r="Q4" s="13"/>
    </row>
    <row r="5" spans="1:2" ht="10.5" customHeight="1" thickBot="1" thickTop="1">
      <c r="A5" s="43"/>
      <c r="B5" s="14"/>
    </row>
    <row r="6" spans="1:17" s="21" customFormat="1" ht="24.75" customHeight="1" thickTop="1">
      <c r="A6" s="71"/>
      <c r="B6" s="72"/>
      <c r="C6" s="178" t="s">
        <v>10</v>
      </c>
      <c r="D6" s="179" t="s">
        <v>2</v>
      </c>
      <c r="E6" s="180" t="s">
        <v>69</v>
      </c>
      <c r="F6" s="180" t="s">
        <v>70</v>
      </c>
      <c r="G6" s="180" t="s">
        <v>71</v>
      </c>
      <c r="H6" s="180">
        <v>0</v>
      </c>
      <c r="I6" s="180">
        <v>0</v>
      </c>
      <c r="J6" s="180">
        <v>0</v>
      </c>
      <c r="K6" s="75" t="s">
        <v>7</v>
      </c>
      <c r="L6" s="19" t="s">
        <v>3</v>
      </c>
      <c r="M6" s="62" t="s">
        <v>13</v>
      </c>
      <c r="N6" s="63"/>
      <c r="O6" s="64"/>
      <c r="P6" s="19" t="s">
        <v>0</v>
      </c>
      <c r="Q6" s="76" t="s">
        <v>15</v>
      </c>
    </row>
    <row r="7" spans="1:17" s="21" customFormat="1" ht="21" customHeight="1" thickBot="1">
      <c r="A7" s="71"/>
      <c r="B7" s="77"/>
      <c r="C7" s="181"/>
      <c r="D7" s="182" t="s">
        <v>21</v>
      </c>
      <c r="E7" s="183" t="s">
        <v>72</v>
      </c>
      <c r="F7" s="183" t="s">
        <v>48</v>
      </c>
      <c r="G7" s="183" t="s">
        <v>36</v>
      </c>
      <c r="H7" s="183">
        <v>0</v>
      </c>
      <c r="I7" s="183">
        <v>0</v>
      </c>
      <c r="J7" s="183">
        <v>0</v>
      </c>
      <c r="K7" s="80" t="s">
        <v>22</v>
      </c>
      <c r="L7" s="81" t="s">
        <v>23</v>
      </c>
      <c r="M7" s="82" t="s">
        <v>4</v>
      </c>
      <c r="N7" s="83" t="s">
        <v>5</v>
      </c>
      <c r="O7" s="84" t="s">
        <v>6</v>
      </c>
      <c r="P7" s="81" t="s">
        <v>24</v>
      </c>
      <c r="Q7" s="85"/>
    </row>
    <row r="8" spans="1:17" ht="21" customHeight="1" thickTop="1">
      <c r="A8" s="86"/>
      <c r="B8" s="87"/>
      <c r="C8" s="184" t="s">
        <v>73</v>
      </c>
      <c r="D8" s="185">
        <v>80668</v>
      </c>
      <c r="E8" s="90">
        <v>11879</v>
      </c>
      <c r="F8" s="90">
        <v>61482</v>
      </c>
      <c r="G8" s="90">
        <v>4725</v>
      </c>
      <c r="H8" s="90">
        <v>0</v>
      </c>
      <c r="I8" s="91">
        <v>0</v>
      </c>
      <c r="J8" s="91">
        <v>0</v>
      </c>
      <c r="K8" s="92">
        <v>78086</v>
      </c>
      <c r="L8" s="93">
        <v>2582</v>
      </c>
      <c r="M8" s="94">
        <v>0</v>
      </c>
      <c r="N8" s="95">
        <v>5</v>
      </c>
      <c r="O8" s="96">
        <v>0</v>
      </c>
      <c r="P8" s="97">
        <v>1</v>
      </c>
      <c r="Q8" s="98">
        <v>0</v>
      </c>
    </row>
    <row r="9" spans="1:17" ht="21" customHeight="1">
      <c r="A9" s="86"/>
      <c r="B9" s="111"/>
      <c r="C9" s="186" t="s">
        <v>74</v>
      </c>
      <c r="D9" s="187">
        <v>23670</v>
      </c>
      <c r="E9" s="114">
        <v>3494</v>
      </c>
      <c r="F9" s="115">
        <v>18173</v>
      </c>
      <c r="G9" s="115">
        <v>1241</v>
      </c>
      <c r="H9" s="115">
        <v>0</v>
      </c>
      <c r="I9" s="115">
        <v>0</v>
      </c>
      <c r="J9" s="115">
        <v>0</v>
      </c>
      <c r="K9" s="116">
        <v>22908</v>
      </c>
      <c r="L9" s="143">
        <v>762</v>
      </c>
      <c r="M9" s="144">
        <v>0</v>
      </c>
      <c r="N9" s="145">
        <v>0</v>
      </c>
      <c r="O9" s="146">
        <v>0</v>
      </c>
      <c r="P9" s="117">
        <v>1</v>
      </c>
      <c r="Q9" s="147" t="s">
        <v>30</v>
      </c>
    </row>
    <row r="10" spans="1:17" ht="21" customHeight="1">
      <c r="A10" s="86"/>
      <c r="B10" s="111"/>
      <c r="C10" s="186" t="s">
        <v>75</v>
      </c>
      <c r="D10" s="187">
        <v>24479</v>
      </c>
      <c r="E10" s="114">
        <v>4134</v>
      </c>
      <c r="F10" s="115">
        <v>18135</v>
      </c>
      <c r="G10" s="115">
        <v>1424</v>
      </c>
      <c r="H10" s="115">
        <v>0</v>
      </c>
      <c r="I10" s="115">
        <v>0</v>
      </c>
      <c r="J10" s="115">
        <v>0</v>
      </c>
      <c r="K10" s="116">
        <v>23693</v>
      </c>
      <c r="L10" s="143">
        <v>786</v>
      </c>
      <c r="M10" s="144">
        <v>0</v>
      </c>
      <c r="N10" s="145">
        <v>1</v>
      </c>
      <c r="O10" s="146">
        <v>0</v>
      </c>
      <c r="P10" s="117">
        <v>1</v>
      </c>
      <c r="Q10" s="147">
        <v>0</v>
      </c>
    </row>
    <row r="11" spans="1:17" ht="21" customHeight="1">
      <c r="A11" s="86"/>
      <c r="B11" s="111"/>
      <c r="C11" s="186" t="s">
        <v>76</v>
      </c>
      <c r="D11" s="187">
        <v>16001</v>
      </c>
      <c r="E11" s="114">
        <v>2641</v>
      </c>
      <c r="F11" s="115">
        <v>11497</v>
      </c>
      <c r="G11" s="115">
        <v>1150</v>
      </c>
      <c r="H11" s="115">
        <v>0</v>
      </c>
      <c r="I11" s="115">
        <v>0</v>
      </c>
      <c r="J11" s="115">
        <v>0</v>
      </c>
      <c r="K11" s="116">
        <v>15288</v>
      </c>
      <c r="L11" s="143">
        <v>713</v>
      </c>
      <c r="M11" s="144">
        <v>0</v>
      </c>
      <c r="N11" s="145">
        <v>1</v>
      </c>
      <c r="O11" s="146">
        <v>0</v>
      </c>
      <c r="P11" s="117">
        <v>1</v>
      </c>
      <c r="Q11" s="147">
        <v>0</v>
      </c>
    </row>
    <row r="12" spans="1:17" ht="21" customHeight="1">
      <c r="A12" s="86"/>
      <c r="B12" s="188"/>
      <c r="C12" s="189" t="s">
        <v>77</v>
      </c>
      <c r="D12" s="190">
        <v>31112</v>
      </c>
      <c r="E12" s="191">
        <v>5073</v>
      </c>
      <c r="F12" s="192">
        <v>23134</v>
      </c>
      <c r="G12" s="192">
        <v>1824</v>
      </c>
      <c r="H12" s="192">
        <v>0</v>
      </c>
      <c r="I12" s="192">
        <v>0</v>
      </c>
      <c r="J12" s="192">
        <v>0</v>
      </c>
      <c r="K12" s="116">
        <v>30031</v>
      </c>
      <c r="L12" s="193">
        <v>1081</v>
      </c>
      <c r="M12" s="194">
        <v>0</v>
      </c>
      <c r="N12" s="195">
        <v>1</v>
      </c>
      <c r="O12" s="196">
        <v>0</v>
      </c>
      <c r="P12" s="197">
        <v>1</v>
      </c>
      <c r="Q12" s="198">
        <v>0</v>
      </c>
    </row>
    <row r="13" spans="1:17" ht="21" customHeight="1" thickBot="1">
      <c r="A13" s="86"/>
      <c r="B13" s="199"/>
      <c r="C13" s="200" t="s">
        <v>78</v>
      </c>
      <c r="D13" s="201">
        <v>42896</v>
      </c>
      <c r="E13" s="202">
        <v>7803</v>
      </c>
      <c r="F13" s="203">
        <v>30470</v>
      </c>
      <c r="G13" s="203">
        <v>3036</v>
      </c>
      <c r="H13" s="203">
        <v>0</v>
      </c>
      <c r="I13" s="203">
        <v>0</v>
      </c>
      <c r="J13" s="203">
        <v>0</v>
      </c>
      <c r="K13" s="204">
        <v>41309</v>
      </c>
      <c r="L13" s="205">
        <v>1587</v>
      </c>
      <c r="M13" s="206">
        <v>0</v>
      </c>
      <c r="N13" s="207">
        <v>0</v>
      </c>
      <c r="O13" s="208">
        <v>0</v>
      </c>
      <c r="P13" s="209">
        <v>1</v>
      </c>
      <c r="Q13" s="210">
        <v>0</v>
      </c>
    </row>
    <row r="14" spans="1:17" ht="48.75" customHeight="1" thickBot="1" thickTop="1">
      <c r="A14" s="153"/>
      <c r="B14" s="154"/>
      <c r="C14" s="211" t="s">
        <v>63</v>
      </c>
      <c r="D14" s="212">
        <v>218826</v>
      </c>
      <c r="E14" s="157">
        <v>35024</v>
      </c>
      <c r="F14" s="158">
        <v>162891</v>
      </c>
      <c r="G14" s="158">
        <v>13400</v>
      </c>
      <c r="H14" s="158">
        <v>0</v>
      </c>
      <c r="I14" s="158">
        <v>0</v>
      </c>
      <c r="J14" s="158">
        <v>0</v>
      </c>
      <c r="K14" s="159">
        <v>211315</v>
      </c>
      <c r="L14" s="160">
        <v>7511</v>
      </c>
      <c r="M14" s="161">
        <v>0</v>
      </c>
      <c r="N14" s="162">
        <v>8</v>
      </c>
      <c r="O14" s="163">
        <v>0</v>
      </c>
      <c r="P14" s="164">
        <v>1</v>
      </c>
      <c r="Q14" s="165" t="s">
        <v>30</v>
      </c>
    </row>
    <row r="15" spans="1:17" ht="21" customHeight="1" thickTop="1">
      <c r="A15" s="43"/>
      <c r="B15" s="14"/>
      <c r="P15" s="56">
        <v>0</v>
      </c>
      <c r="Q15" s="37"/>
    </row>
    <row r="16" spans="1:17" s="34" customFormat="1" ht="21" customHeight="1">
      <c r="A16" s="166"/>
      <c r="B16" s="34" t="s">
        <v>14</v>
      </c>
      <c r="Q16" s="167"/>
    </row>
    <row r="17" spans="1:17" s="34" customFormat="1" ht="21" customHeight="1">
      <c r="A17" s="168"/>
      <c r="B17" s="34" t="s">
        <v>17</v>
      </c>
      <c r="P17" s="169"/>
      <c r="Q17" s="167"/>
    </row>
    <row r="18" spans="1:17" ht="21" customHeight="1">
      <c r="A18" s="43"/>
      <c r="B18" s="6" t="s">
        <v>18</v>
      </c>
      <c r="E18" s="57">
        <v>211315</v>
      </c>
      <c r="F18" s="2" t="s">
        <v>11</v>
      </c>
      <c r="G18" s="2">
        <v>6</v>
      </c>
      <c r="H18" s="170"/>
      <c r="I18" s="171"/>
      <c r="J18" s="172"/>
      <c r="K18" s="173"/>
      <c r="L18" s="1" t="s">
        <v>12</v>
      </c>
      <c r="M18" s="55">
        <v>35219.166</v>
      </c>
      <c r="N18" s="1"/>
      <c r="O18" s="1" t="s">
        <v>16</v>
      </c>
      <c r="Q18" s="37"/>
    </row>
    <row r="19" spans="1:15" s="34" customFormat="1" ht="21" customHeight="1">
      <c r="A19" s="168"/>
      <c r="B19" s="34" t="s">
        <v>19</v>
      </c>
      <c r="E19" s="1"/>
      <c r="F19" s="3"/>
      <c r="G19" s="3"/>
      <c r="H19" s="174"/>
      <c r="I19" s="174"/>
      <c r="J19" s="175"/>
      <c r="K19" s="176"/>
      <c r="L19" s="3"/>
      <c r="M19" s="3"/>
      <c r="N19" s="3"/>
      <c r="O19" s="3"/>
    </row>
    <row r="20" spans="1:15" ht="21" customHeight="1">
      <c r="A20" s="43"/>
      <c r="B20" s="6" t="s">
        <v>20</v>
      </c>
      <c r="E20" s="57">
        <v>211315</v>
      </c>
      <c r="F20" s="2" t="s">
        <v>11</v>
      </c>
      <c r="G20" s="2">
        <v>10</v>
      </c>
      <c r="H20" s="170"/>
      <c r="I20" s="171"/>
      <c r="J20" s="172"/>
      <c r="K20" s="173"/>
      <c r="L20" s="1" t="s">
        <v>12</v>
      </c>
      <c r="M20" s="55">
        <v>21131.5</v>
      </c>
      <c r="N20" s="1"/>
      <c r="O20" s="1" t="s">
        <v>16</v>
      </c>
    </row>
    <row r="21" spans="1:2" ht="20.25" customHeight="1">
      <c r="A21" s="43"/>
      <c r="B21" s="14"/>
    </row>
    <row r="22" spans="1:2" ht="20.25" customHeight="1">
      <c r="A22" s="43"/>
      <c r="B22" s="14"/>
    </row>
    <row r="23" spans="1:17" ht="20.25" customHeight="1">
      <c r="A23" s="43"/>
      <c r="B23" s="14"/>
      <c r="Q23" s="36" t="s">
        <v>66</v>
      </c>
    </row>
    <row r="24" spans="1:2" ht="19.5" customHeight="1">
      <c r="A24" s="43"/>
      <c r="B24" s="14"/>
    </row>
    <row r="25" spans="1:16" ht="19.5" customHeight="1" hidden="1">
      <c r="A25" s="43"/>
      <c r="B25" s="14"/>
      <c r="D25" s="53" t="s">
        <v>25</v>
      </c>
      <c r="P25" s="6" t="s">
        <v>26</v>
      </c>
    </row>
    <row r="26" spans="1:2" ht="19.5" customHeight="1" hidden="1">
      <c r="A26" s="43"/>
      <c r="B26" s="14"/>
    </row>
    <row r="27" spans="1:2" ht="19.5" customHeight="1">
      <c r="A27" s="43"/>
      <c r="B27" s="14"/>
    </row>
    <row r="28" spans="1:2" ht="20.25" customHeight="1">
      <c r="A28" s="43"/>
      <c r="B28" s="14"/>
    </row>
    <row r="29" spans="1:2" ht="20.25" customHeight="1">
      <c r="A29" s="43"/>
      <c r="B29" s="14"/>
    </row>
    <row r="30" spans="1:2" ht="20.25" customHeight="1">
      <c r="A30" s="43"/>
      <c r="B30" s="14"/>
    </row>
    <row r="31" spans="1:2" ht="20.25" customHeight="1">
      <c r="A31" s="43"/>
      <c r="B31" s="14"/>
    </row>
    <row r="32" spans="1:2" ht="20.25" customHeight="1">
      <c r="A32" s="43"/>
      <c r="B32" s="14"/>
    </row>
  </sheetData>
  <sheetProtection/>
  <mergeCells count="5">
    <mergeCell ref="B4:C4"/>
    <mergeCell ref="N4:O4"/>
    <mergeCell ref="C6:C7"/>
    <mergeCell ref="M6:O6"/>
    <mergeCell ref="Q6:Q7"/>
  </mergeCells>
  <dataValidations count="2">
    <dataValidation type="list" allowBlank="1" showInputMessage="1" showErrorMessage="1" sqref="D4">
      <formula1>$D$25:$D$26</formula1>
    </dataValidation>
    <dataValidation type="list" allowBlank="1" showInputMessage="1" showErrorMessage="1" sqref="A8:A13">
      <formula1>$A$31:$A$32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O12" sqref="O12"/>
    </sheetView>
  </sheetViews>
  <sheetFormatPr defaultColWidth="9.00390625" defaultRowHeight="13.5"/>
  <cols>
    <col min="1" max="1" width="2.625" style="0" customWidth="1"/>
    <col min="4" max="18" width="11.625" style="0" customWidth="1"/>
  </cols>
  <sheetData>
    <row r="1" spans="1:19" ht="24">
      <c r="A1" s="213"/>
      <c r="B1" s="214" t="s">
        <v>79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3"/>
    </row>
    <row r="2" spans="1:19" ht="14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6" t="s">
        <v>80</v>
      </c>
      <c r="Q2" s="216"/>
      <c r="R2" s="217" t="s">
        <v>81</v>
      </c>
      <c r="S2" s="213"/>
    </row>
    <row r="3" spans="1:19" ht="19.5" thickBot="1">
      <c r="A3" s="213"/>
      <c r="B3" s="218"/>
      <c r="C3" s="219"/>
      <c r="D3" s="218" t="s">
        <v>82</v>
      </c>
      <c r="E3" s="220">
        <v>5</v>
      </c>
      <c r="F3" s="221" t="s">
        <v>83</v>
      </c>
      <c r="G3" s="222"/>
      <c r="H3" s="222"/>
      <c r="I3" s="222"/>
      <c r="J3" s="222"/>
      <c r="K3" s="213"/>
      <c r="L3" s="213"/>
      <c r="M3" s="213"/>
      <c r="N3" s="223"/>
      <c r="O3" s="213"/>
      <c r="P3" s="213"/>
      <c r="Q3" s="223"/>
      <c r="R3" s="224" t="s">
        <v>84</v>
      </c>
      <c r="S3" s="213"/>
    </row>
    <row r="4" spans="1:19" ht="14.25">
      <c r="A4" s="213"/>
      <c r="B4" s="225"/>
      <c r="C4" s="226" t="s">
        <v>85</v>
      </c>
      <c r="D4" s="227">
        <v>1</v>
      </c>
      <c r="E4" s="227">
        <v>2</v>
      </c>
      <c r="F4" s="227">
        <v>3</v>
      </c>
      <c r="G4" s="227">
        <v>4</v>
      </c>
      <c r="H4" s="227">
        <v>5</v>
      </c>
      <c r="I4" s="227">
        <v>6</v>
      </c>
      <c r="J4" s="227">
        <v>7</v>
      </c>
      <c r="K4" s="227">
        <v>8</v>
      </c>
      <c r="L4" s="227">
        <v>9</v>
      </c>
      <c r="M4" s="228" t="s">
        <v>86</v>
      </c>
      <c r="N4" s="228" t="s">
        <v>87</v>
      </c>
      <c r="O4" s="228" t="s">
        <v>2</v>
      </c>
      <c r="P4" s="273" t="s">
        <v>88</v>
      </c>
      <c r="Q4" s="228" t="s">
        <v>89</v>
      </c>
      <c r="R4" s="229" t="s">
        <v>90</v>
      </c>
      <c r="S4" s="213"/>
    </row>
    <row r="5" spans="1:19" ht="15" thickBot="1">
      <c r="A5" s="213"/>
      <c r="B5" s="230" t="s">
        <v>91</v>
      </c>
      <c r="C5" s="231"/>
      <c r="D5" s="232" t="s">
        <v>92</v>
      </c>
      <c r="E5" s="232" t="s">
        <v>93</v>
      </c>
      <c r="F5" s="232" t="s">
        <v>94</v>
      </c>
      <c r="G5" s="232" t="s">
        <v>95</v>
      </c>
      <c r="H5" s="232" t="s">
        <v>96</v>
      </c>
      <c r="I5" s="232" t="s">
        <v>97</v>
      </c>
      <c r="J5" s="232" t="s">
        <v>98</v>
      </c>
      <c r="K5" s="232" t="s">
        <v>99</v>
      </c>
      <c r="L5" s="232" t="s">
        <v>100</v>
      </c>
      <c r="M5" s="232" t="s">
        <v>101</v>
      </c>
      <c r="N5" s="232" t="s">
        <v>49</v>
      </c>
      <c r="O5" s="232" t="s">
        <v>102</v>
      </c>
      <c r="P5" s="232" t="s">
        <v>103</v>
      </c>
      <c r="Q5" s="232" t="s">
        <v>104</v>
      </c>
      <c r="R5" s="233" t="s">
        <v>105</v>
      </c>
      <c r="S5" s="213"/>
    </row>
    <row r="6" spans="1:19" ht="15" thickBot="1">
      <c r="A6" s="234"/>
      <c r="B6" s="235" t="s">
        <v>106</v>
      </c>
      <c r="C6" s="235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4"/>
    </row>
    <row r="7" spans="1:19" ht="15" thickBot="1">
      <c r="A7" s="213"/>
      <c r="B7" s="237" t="s">
        <v>107</v>
      </c>
      <c r="C7" s="238"/>
      <c r="D7" s="239">
        <v>4183</v>
      </c>
      <c r="E7" s="239">
        <v>30268</v>
      </c>
      <c r="F7" s="239">
        <v>24727</v>
      </c>
      <c r="G7" s="239">
        <v>8685</v>
      </c>
      <c r="H7" s="239">
        <v>641</v>
      </c>
      <c r="I7" s="239">
        <v>12276</v>
      </c>
      <c r="J7" s="239">
        <v>5794</v>
      </c>
      <c r="K7" s="239">
        <v>53024</v>
      </c>
      <c r="L7" s="239">
        <v>4957</v>
      </c>
      <c r="M7" s="240">
        <f>SUM(D7:L7)</f>
        <v>144555</v>
      </c>
      <c r="N7" s="239">
        <v>3204</v>
      </c>
      <c r="O7" s="240">
        <f>SUM(M7:N7)</f>
        <v>147759</v>
      </c>
      <c r="P7" s="239">
        <v>1</v>
      </c>
      <c r="Q7" s="240">
        <f>SUM(O7:P7)</f>
        <v>147760</v>
      </c>
      <c r="R7" s="241">
        <v>100</v>
      </c>
      <c r="S7" s="213"/>
    </row>
    <row r="8" spans="1:19" ht="15" thickBot="1">
      <c r="A8" s="234"/>
      <c r="B8" s="235" t="s">
        <v>108</v>
      </c>
      <c r="C8" s="235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34"/>
    </row>
    <row r="9" spans="1:19" ht="14.25">
      <c r="A9" s="213"/>
      <c r="B9" s="243" t="s">
        <v>52</v>
      </c>
      <c r="C9" s="244"/>
      <c r="D9" s="245">
        <v>2518</v>
      </c>
      <c r="E9" s="245">
        <v>8105</v>
      </c>
      <c r="F9" s="245">
        <v>7187</v>
      </c>
      <c r="G9" s="245">
        <v>2262</v>
      </c>
      <c r="H9" s="245">
        <v>230</v>
      </c>
      <c r="I9" s="245">
        <v>3285</v>
      </c>
      <c r="J9" s="245">
        <v>1205</v>
      </c>
      <c r="K9" s="245">
        <v>16365</v>
      </c>
      <c r="L9" s="245">
        <v>1323</v>
      </c>
      <c r="M9" s="246">
        <f aca="true" t="shared" si="0" ref="M9:M19">SUM(D9:L9)</f>
        <v>42480</v>
      </c>
      <c r="N9" s="245">
        <v>1161</v>
      </c>
      <c r="O9" s="246">
        <f aca="true" t="shared" si="1" ref="O9:O15">SUM(M9:N9)</f>
        <v>43641</v>
      </c>
      <c r="P9" s="245">
        <v>3</v>
      </c>
      <c r="Q9" s="246">
        <f aca="true" t="shared" si="2" ref="Q9:Q15">SUM(O9:P9)</f>
        <v>43644</v>
      </c>
      <c r="R9" s="247">
        <v>100</v>
      </c>
      <c r="S9" s="213"/>
    </row>
    <row r="10" spans="1:19" ht="14.25">
      <c r="A10" s="213"/>
      <c r="B10" s="248"/>
      <c r="C10" s="249" t="s">
        <v>109</v>
      </c>
      <c r="D10" s="250">
        <v>924</v>
      </c>
      <c r="E10" s="250">
        <v>3591</v>
      </c>
      <c r="F10" s="250">
        <v>2526</v>
      </c>
      <c r="G10" s="250">
        <v>1116</v>
      </c>
      <c r="H10" s="250">
        <v>100</v>
      </c>
      <c r="I10" s="250">
        <v>1837</v>
      </c>
      <c r="J10" s="250">
        <v>683</v>
      </c>
      <c r="K10" s="250">
        <v>7276</v>
      </c>
      <c r="L10" s="250">
        <v>598</v>
      </c>
      <c r="M10" s="251">
        <f t="shared" si="0"/>
        <v>18651</v>
      </c>
      <c r="N10" s="250">
        <v>452</v>
      </c>
      <c r="O10" s="251">
        <f t="shared" si="1"/>
        <v>19103</v>
      </c>
      <c r="P10" s="250">
        <v>0</v>
      </c>
      <c r="Q10" s="251">
        <f t="shared" si="2"/>
        <v>19103</v>
      </c>
      <c r="R10" s="252">
        <v>100</v>
      </c>
      <c r="S10" s="213"/>
    </row>
    <row r="11" spans="1:19" ht="14.25">
      <c r="A11" s="213"/>
      <c r="B11" s="248"/>
      <c r="C11" s="249" t="s">
        <v>110</v>
      </c>
      <c r="D11" s="253">
        <v>720</v>
      </c>
      <c r="E11" s="253">
        <v>3048</v>
      </c>
      <c r="F11" s="253">
        <v>2062</v>
      </c>
      <c r="G11" s="253">
        <v>879</v>
      </c>
      <c r="H11" s="253">
        <v>51</v>
      </c>
      <c r="I11" s="253">
        <v>1232</v>
      </c>
      <c r="J11" s="253">
        <v>588</v>
      </c>
      <c r="K11" s="253">
        <v>5355</v>
      </c>
      <c r="L11" s="253">
        <v>533</v>
      </c>
      <c r="M11" s="251">
        <f t="shared" si="0"/>
        <v>14468</v>
      </c>
      <c r="N11" s="250">
        <v>380</v>
      </c>
      <c r="O11" s="251">
        <f t="shared" si="1"/>
        <v>14848</v>
      </c>
      <c r="P11" s="250">
        <v>1</v>
      </c>
      <c r="Q11" s="251">
        <f t="shared" si="2"/>
        <v>14849</v>
      </c>
      <c r="R11" s="252">
        <v>100</v>
      </c>
      <c r="S11" s="213"/>
    </row>
    <row r="12" spans="1:19" ht="14.25">
      <c r="A12" s="213"/>
      <c r="B12" s="248"/>
      <c r="C12" s="249" t="s">
        <v>111</v>
      </c>
      <c r="D12" s="253">
        <v>825</v>
      </c>
      <c r="E12" s="253">
        <v>3926</v>
      </c>
      <c r="F12" s="253">
        <v>2736</v>
      </c>
      <c r="G12" s="253">
        <v>1196</v>
      </c>
      <c r="H12" s="253">
        <v>51</v>
      </c>
      <c r="I12" s="253">
        <v>1615</v>
      </c>
      <c r="J12" s="253">
        <v>668</v>
      </c>
      <c r="K12" s="253">
        <v>8372</v>
      </c>
      <c r="L12" s="253">
        <v>631</v>
      </c>
      <c r="M12" s="251">
        <f t="shared" si="0"/>
        <v>20020</v>
      </c>
      <c r="N12" s="250">
        <v>643</v>
      </c>
      <c r="O12" s="251">
        <f t="shared" si="1"/>
        <v>20663</v>
      </c>
      <c r="P12" s="250">
        <v>0</v>
      </c>
      <c r="Q12" s="251">
        <f t="shared" si="2"/>
        <v>20663</v>
      </c>
      <c r="R12" s="252">
        <v>100</v>
      </c>
      <c r="S12" s="213"/>
    </row>
    <row r="13" spans="1:19" ht="14.25">
      <c r="A13" s="213"/>
      <c r="B13" s="254"/>
      <c r="C13" s="255" t="s">
        <v>112</v>
      </c>
      <c r="D13" s="253">
        <v>46</v>
      </c>
      <c r="E13" s="253">
        <v>301</v>
      </c>
      <c r="F13" s="253">
        <v>177</v>
      </c>
      <c r="G13" s="253">
        <v>97</v>
      </c>
      <c r="H13" s="253">
        <v>10</v>
      </c>
      <c r="I13" s="253">
        <v>106</v>
      </c>
      <c r="J13" s="253">
        <v>35</v>
      </c>
      <c r="K13" s="253">
        <v>568</v>
      </c>
      <c r="L13" s="253">
        <v>34</v>
      </c>
      <c r="M13" s="251">
        <f t="shared" si="0"/>
        <v>1374</v>
      </c>
      <c r="N13" s="250">
        <v>30</v>
      </c>
      <c r="O13" s="251">
        <f t="shared" si="1"/>
        <v>1404</v>
      </c>
      <c r="P13" s="250">
        <v>0</v>
      </c>
      <c r="Q13" s="251">
        <f t="shared" si="2"/>
        <v>1404</v>
      </c>
      <c r="R13" s="252">
        <v>100</v>
      </c>
      <c r="S13" s="213"/>
    </row>
    <row r="14" spans="1:19" ht="14.25">
      <c r="A14" s="213"/>
      <c r="B14" s="256"/>
      <c r="C14" s="255" t="s">
        <v>113</v>
      </c>
      <c r="D14" s="253">
        <v>514</v>
      </c>
      <c r="E14" s="253">
        <v>1934</v>
      </c>
      <c r="F14" s="253">
        <v>1494</v>
      </c>
      <c r="G14" s="253">
        <v>603</v>
      </c>
      <c r="H14" s="253">
        <v>40</v>
      </c>
      <c r="I14" s="253">
        <v>695</v>
      </c>
      <c r="J14" s="253">
        <v>440</v>
      </c>
      <c r="K14" s="253">
        <v>3984</v>
      </c>
      <c r="L14" s="253">
        <v>332</v>
      </c>
      <c r="M14" s="251">
        <f t="shared" si="0"/>
        <v>10036</v>
      </c>
      <c r="N14" s="250">
        <v>320</v>
      </c>
      <c r="O14" s="251">
        <f t="shared" si="1"/>
        <v>10356</v>
      </c>
      <c r="P14" s="250">
        <v>0</v>
      </c>
      <c r="Q14" s="251">
        <f t="shared" si="2"/>
        <v>10356</v>
      </c>
      <c r="R14" s="252">
        <v>100</v>
      </c>
      <c r="S14" s="213"/>
    </row>
    <row r="15" spans="1:19" ht="14.25">
      <c r="A15" s="213"/>
      <c r="B15" s="256"/>
      <c r="C15" s="255" t="s">
        <v>114</v>
      </c>
      <c r="D15" s="253">
        <v>704</v>
      </c>
      <c r="E15" s="253">
        <v>2372</v>
      </c>
      <c r="F15" s="253">
        <v>1673</v>
      </c>
      <c r="G15" s="253">
        <v>737</v>
      </c>
      <c r="H15" s="253">
        <v>45</v>
      </c>
      <c r="I15" s="253">
        <v>889</v>
      </c>
      <c r="J15" s="253">
        <v>485</v>
      </c>
      <c r="K15" s="253">
        <v>5017</v>
      </c>
      <c r="L15" s="253">
        <v>406</v>
      </c>
      <c r="M15" s="251">
        <f t="shared" si="0"/>
        <v>12328</v>
      </c>
      <c r="N15" s="250">
        <v>366</v>
      </c>
      <c r="O15" s="251">
        <f t="shared" si="1"/>
        <v>12694</v>
      </c>
      <c r="P15" s="250">
        <v>1</v>
      </c>
      <c r="Q15" s="251">
        <f t="shared" si="2"/>
        <v>12695</v>
      </c>
      <c r="R15" s="252">
        <v>100</v>
      </c>
      <c r="S15" s="213"/>
    </row>
    <row r="16" spans="1:19" ht="14.25">
      <c r="A16" s="213"/>
      <c r="B16" s="257" t="s">
        <v>115</v>
      </c>
      <c r="C16" s="249"/>
      <c r="D16" s="258">
        <f aca="true" t="shared" si="3" ref="D16:L16">SUM(D13:D15)</f>
        <v>1264</v>
      </c>
      <c r="E16" s="258">
        <f t="shared" si="3"/>
        <v>4607</v>
      </c>
      <c r="F16" s="258">
        <f t="shared" si="3"/>
        <v>3344</v>
      </c>
      <c r="G16" s="258">
        <f t="shared" si="3"/>
        <v>1437</v>
      </c>
      <c r="H16" s="258">
        <f t="shared" si="3"/>
        <v>95</v>
      </c>
      <c r="I16" s="258">
        <f t="shared" si="3"/>
        <v>1690</v>
      </c>
      <c r="J16" s="258">
        <f t="shared" si="3"/>
        <v>960</v>
      </c>
      <c r="K16" s="258">
        <f t="shared" si="3"/>
        <v>9569</v>
      </c>
      <c r="L16" s="258">
        <f t="shared" si="3"/>
        <v>772</v>
      </c>
      <c r="M16" s="258">
        <f t="shared" si="0"/>
        <v>23738</v>
      </c>
      <c r="N16" s="258">
        <f>IF(SUM($R$13:$R$15)=300,SUM(N13:N15),"           - ")</f>
        <v>716</v>
      </c>
      <c r="O16" s="258">
        <f>IF(SUM($R$13:$R$15)=300,SUM(O13:O15),"           - ")</f>
        <v>24454</v>
      </c>
      <c r="P16" s="258">
        <f>IF(SUM($R$13:$R$15)=300,SUM(P13:P15),"           - ")</f>
        <v>1</v>
      </c>
      <c r="Q16" s="258">
        <f>IF(SUM($R$13:$R$15)=300,SUM(Q13:Q15),"           - ")</f>
        <v>24455</v>
      </c>
      <c r="R16" s="259" t="str">
        <f>IF(T16=0,"           -",IF(SUM(R13:R15)=300,100,ROUNDDOWN(M16/T16*100,0)))</f>
        <v>           -</v>
      </c>
      <c r="S16" s="213"/>
    </row>
    <row r="17" spans="1:19" ht="14.25">
      <c r="A17" s="213"/>
      <c r="B17" s="256"/>
      <c r="C17" s="255" t="s">
        <v>116</v>
      </c>
      <c r="D17" s="250">
        <v>518</v>
      </c>
      <c r="E17" s="250">
        <v>2436</v>
      </c>
      <c r="F17" s="250">
        <v>1869</v>
      </c>
      <c r="G17" s="250">
        <v>666</v>
      </c>
      <c r="H17" s="250">
        <v>43</v>
      </c>
      <c r="I17" s="250">
        <v>948</v>
      </c>
      <c r="J17" s="250">
        <v>521</v>
      </c>
      <c r="K17" s="250">
        <v>5221</v>
      </c>
      <c r="L17" s="250">
        <v>425</v>
      </c>
      <c r="M17" s="251">
        <f t="shared" si="0"/>
        <v>12647</v>
      </c>
      <c r="N17" s="250">
        <v>463</v>
      </c>
      <c r="O17" s="251">
        <f>SUM(M17:N17)</f>
        <v>13110</v>
      </c>
      <c r="P17" s="250">
        <v>1</v>
      </c>
      <c r="Q17" s="251">
        <f>SUM(O17:P17)</f>
        <v>13111</v>
      </c>
      <c r="R17" s="252">
        <v>100</v>
      </c>
      <c r="S17" s="213"/>
    </row>
    <row r="18" spans="1:19" ht="14.25">
      <c r="A18" s="213"/>
      <c r="B18" s="256"/>
      <c r="C18" s="255" t="s">
        <v>117</v>
      </c>
      <c r="D18" s="250">
        <v>367</v>
      </c>
      <c r="E18" s="250">
        <v>1269</v>
      </c>
      <c r="F18" s="250">
        <v>1104</v>
      </c>
      <c r="G18" s="250">
        <v>427</v>
      </c>
      <c r="H18" s="250">
        <v>31</v>
      </c>
      <c r="I18" s="250">
        <v>558</v>
      </c>
      <c r="J18" s="250">
        <v>289</v>
      </c>
      <c r="K18" s="250">
        <v>2960</v>
      </c>
      <c r="L18" s="250">
        <v>272</v>
      </c>
      <c r="M18" s="251">
        <f t="shared" si="0"/>
        <v>7277</v>
      </c>
      <c r="N18" s="250">
        <v>239</v>
      </c>
      <c r="O18" s="251">
        <f>SUM(M18:N18)</f>
        <v>7516</v>
      </c>
      <c r="P18" s="250"/>
      <c r="Q18" s="251">
        <f>SUM(O18:P18)</f>
        <v>7516</v>
      </c>
      <c r="R18" s="252">
        <v>100</v>
      </c>
      <c r="S18" s="213"/>
    </row>
    <row r="19" spans="1:19" ht="14.25">
      <c r="A19" s="213"/>
      <c r="B19" s="257" t="s">
        <v>118</v>
      </c>
      <c r="C19" s="249"/>
      <c r="D19" s="258">
        <f aca="true" t="shared" si="4" ref="D19:L19">SUM(D17:D18)</f>
        <v>885</v>
      </c>
      <c r="E19" s="258">
        <f t="shared" si="4"/>
        <v>3705</v>
      </c>
      <c r="F19" s="258">
        <f t="shared" si="4"/>
        <v>2973</v>
      </c>
      <c r="G19" s="258">
        <f t="shared" si="4"/>
        <v>1093</v>
      </c>
      <c r="H19" s="258">
        <f t="shared" si="4"/>
        <v>74</v>
      </c>
      <c r="I19" s="258">
        <f t="shared" si="4"/>
        <v>1506</v>
      </c>
      <c r="J19" s="258">
        <f t="shared" si="4"/>
        <v>810</v>
      </c>
      <c r="K19" s="258">
        <f t="shared" si="4"/>
        <v>8181</v>
      </c>
      <c r="L19" s="258">
        <f t="shared" si="4"/>
        <v>697</v>
      </c>
      <c r="M19" s="258">
        <f t="shared" si="0"/>
        <v>19924</v>
      </c>
      <c r="N19" s="258">
        <f>IF(SUM($R$17:$R$18)=200,SUM(N17:N18),"           - ")</f>
        <v>702</v>
      </c>
      <c r="O19" s="258">
        <f>IF(SUM($R$17:$R$18)=200,SUM(O17:O18),"           - ")</f>
        <v>20626</v>
      </c>
      <c r="P19" s="258">
        <f>IF(SUM($R$17:$R$18)=200,SUM(P17:P18),"           - ")</f>
        <v>1</v>
      </c>
      <c r="Q19" s="258">
        <f>IF(SUM($R$17:$R$18)=200,SUM(Q17:Q18),"           - ")</f>
        <v>20627</v>
      </c>
      <c r="R19" s="259" t="str">
        <f>IF(T19=0,"           -",IF(SUM(R17:R18)=200,100,ROUNDDOWN(M19/T19*100,0)))</f>
        <v>           -</v>
      </c>
      <c r="S19" s="213"/>
    </row>
    <row r="20" spans="1:19" ht="15" thickBot="1">
      <c r="A20" s="213"/>
      <c r="B20" s="260" t="s">
        <v>119</v>
      </c>
      <c r="C20" s="261"/>
      <c r="D20" s="262">
        <f aca="true" t="shared" si="5" ref="D20:L20">SUM(D9:D12)+D16+D19</f>
        <v>7136</v>
      </c>
      <c r="E20" s="262">
        <f t="shared" si="5"/>
        <v>26982</v>
      </c>
      <c r="F20" s="262">
        <f t="shared" si="5"/>
        <v>20828</v>
      </c>
      <c r="G20" s="262">
        <f t="shared" si="5"/>
        <v>7983</v>
      </c>
      <c r="H20" s="262">
        <f t="shared" si="5"/>
        <v>601</v>
      </c>
      <c r="I20" s="262">
        <f t="shared" si="5"/>
        <v>11165</v>
      </c>
      <c r="J20" s="262">
        <f t="shared" si="5"/>
        <v>4914</v>
      </c>
      <c r="K20" s="262">
        <f t="shared" si="5"/>
        <v>55118</v>
      </c>
      <c r="L20" s="262">
        <f t="shared" si="5"/>
        <v>4554</v>
      </c>
      <c r="M20" s="262">
        <f>SUM(M9:M12)+M16+M19</f>
        <v>139281</v>
      </c>
      <c r="N20" s="262">
        <f>IF(SUM($R$17:$R$18)+SUM($R$9:$R$15)=900,SUM(N9:N12)+N16+N19,"           -")</f>
        <v>4054</v>
      </c>
      <c r="O20" s="262">
        <f>IF(SUM($R$17:$R$18)+SUM($R$9:$R$15)=900,SUM(O9:O12)+O16+O19,"           -")</f>
        <v>143335</v>
      </c>
      <c r="P20" s="262">
        <f>IF(SUM($R$17:$R$18)+SUM($R$9:$R$15)=900,SUM(P9:P12)+P16+P19,"           -")</f>
        <v>6</v>
      </c>
      <c r="Q20" s="262">
        <f>IF(SUM($R$17:$R$18)+SUM($R$9:$R$15)=900,SUM(Q9:Q12)+Q16+Q19,"           -")</f>
        <v>143341</v>
      </c>
      <c r="R20" s="263" t="str">
        <f>IF(T20=0,"           -",IF(SUM($R$17:$R$18)+SUM($R$9:$R$15)=900,100,ROUNDDOWN(M20/T20*100,0)))</f>
        <v>           -</v>
      </c>
      <c r="S20" s="213"/>
    </row>
    <row r="21" spans="1:19" ht="15" thickBot="1">
      <c r="A21" s="234"/>
      <c r="B21" s="235" t="s">
        <v>120</v>
      </c>
      <c r="C21" s="235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34"/>
    </row>
    <row r="22" spans="1:19" ht="14.25">
      <c r="A22" s="213"/>
      <c r="B22" s="264"/>
      <c r="C22" s="265" t="s">
        <v>121</v>
      </c>
      <c r="D22" s="245">
        <v>3146</v>
      </c>
      <c r="E22" s="245">
        <v>16552</v>
      </c>
      <c r="F22" s="245">
        <v>11522</v>
      </c>
      <c r="G22" s="245">
        <v>5284</v>
      </c>
      <c r="H22" s="245">
        <v>345</v>
      </c>
      <c r="I22" s="245">
        <v>6158</v>
      </c>
      <c r="J22" s="245">
        <v>2496</v>
      </c>
      <c r="K22" s="245">
        <v>30302</v>
      </c>
      <c r="L22" s="245">
        <v>2701</v>
      </c>
      <c r="M22" s="246">
        <f aca="true" t="shared" si="6" ref="M22:M27">SUM(D22:L22)</f>
        <v>78506</v>
      </c>
      <c r="N22" s="245">
        <v>2139</v>
      </c>
      <c r="O22" s="246">
        <f aca="true" t="shared" si="7" ref="O22:O27">SUM(M22:N22)</f>
        <v>80645</v>
      </c>
      <c r="P22" s="245">
        <v>6</v>
      </c>
      <c r="Q22" s="246">
        <f aca="true" t="shared" si="8" ref="Q22:Q27">SUM(O22:P22)</f>
        <v>80651</v>
      </c>
      <c r="R22" s="247">
        <v>100</v>
      </c>
      <c r="S22" s="213"/>
    </row>
    <row r="23" spans="1:19" ht="14.25">
      <c r="A23" s="213"/>
      <c r="B23" s="248"/>
      <c r="C23" s="249" t="s">
        <v>122</v>
      </c>
      <c r="D23" s="250">
        <v>1238</v>
      </c>
      <c r="E23" s="250">
        <v>4394</v>
      </c>
      <c r="F23" s="250">
        <v>3289</v>
      </c>
      <c r="G23" s="250">
        <v>1335</v>
      </c>
      <c r="H23" s="250">
        <v>156</v>
      </c>
      <c r="I23" s="250">
        <v>1401</v>
      </c>
      <c r="J23" s="250">
        <v>548</v>
      </c>
      <c r="K23" s="250">
        <v>9804</v>
      </c>
      <c r="L23" s="250">
        <v>752</v>
      </c>
      <c r="M23" s="251">
        <f t="shared" si="6"/>
        <v>22917</v>
      </c>
      <c r="N23" s="250">
        <v>743</v>
      </c>
      <c r="O23" s="251">
        <f t="shared" si="7"/>
        <v>23660</v>
      </c>
      <c r="P23" s="250">
        <v>2</v>
      </c>
      <c r="Q23" s="251">
        <f t="shared" si="8"/>
        <v>23662</v>
      </c>
      <c r="R23" s="252">
        <v>100</v>
      </c>
      <c r="S23" s="213"/>
    </row>
    <row r="24" spans="1:19" ht="14.25">
      <c r="A24" s="213"/>
      <c r="B24" s="248"/>
      <c r="C24" s="249" t="s">
        <v>123</v>
      </c>
      <c r="D24" s="250">
        <v>749</v>
      </c>
      <c r="E24" s="250">
        <v>4686</v>
      </c>
      <c r="F24" s="250">
        <v>3731</v>
      </c>
      <c r="G24" s="250">
        <v>1799</v>
      </c>
      <c r="H24" s="250">
        <v>69</v>
      </c>
      <c r="I24" s="250">
        <v>1182</v>
      </c>
      <c r="J24" s="250">
        <v>744</v>
      </c>
      <c r="K24" s="250">
        <v>10185</v>
      </c>
      <c r="L24" s="250">
        <v>723</v>
      </c>
      <c r="M24" s="251">
        <f t="shared" si="6"/>
        <v>23868</v>
      </c>
      <c r="N24" s="250">
        <v>608</v>
      </c>
      <c r="O24" s="251">
        <f t="shared" si="7"/>
        <v>24476</v>
      </c>
      <c r="P24" s="250">
        <v>2</v>
      </c>
      <c r="Q24" s="251">
        <f t="shared" si="8"/>
        <v>24478</v>
      </c>
      <c r="R24" s="252">
        <v>100</v>
      </c>
      <c r="S24" s="213"/>
    </row>
    <row r="25" spans="1:19" ht="14.25">
      <c r="A25" s="213"/>
      <c r="B25" s="248"/>
      <c r="C25" s="249" t="s">
        <v>124</v>
      </c>
      <c r="D25" s="253">
        <v>382</v>
      </c>
      <c r="E25" s="253">
        <v>2562</v>
      </c>
      <c r="F25" s="253">
        <v>1945</v>
      </c>
      <c r="G25" s="253">
        <v>3074</v>
      </c>
      <c r="H25" s="253">
        <v>69</v>
      </c>
      <c r="I25" s="253">
        <v>758</v>
      </c>
      <c r="J25" s="253">
        <v>571</v>
      </c>
      <c r="K25" s="253">
        <v>5653</v>
      </c>
      <c r="L25" s="253">
        <v>533</v>
      </c>
      <c r="M25" s="251">
        <f t="shared" si="6"/>
        <v>15547</v>
      </c>
      <c r="N25" s="250">
        <v>450</v>
      </c>
      <c r="O25" s="251">
        <f t="shared" si="7"/>
        <v>15997</v>
      </c>
      <c r="P25" s="250">
        <v>0</v>
      </c>
      <c r="Q25" s="251">
        <f t="shared" si="8"/>
        <v>15997</v>
      </c>
      <c r="R25" s="252">
        <v>100</v>
      </c>
      <c r="S25" s="213"/>
    </row>
    <row r="26" spans="1:19" ht="14.25">
      <c r="A26" s="213"/>
      <c r="B26" s="248"/>
      <c r="C26" s="249" t="s">
        <v>77</v>
      </c>
      <c r="D26" s="253">
        <v>858</v>
      </c>
      <c r="E26" s="253">
        <v>5268</v>
      </c>
      <c r="F26" s="253">
        <v>4870</v>
      </c>
      <c r="G26" s="253">
        <v>2114</v>
      </c>
      <c r="H26" s="253">
        <v>108</v>
      </c>
      <c r="I26" s="253">
        <v>1526</v>
      </c>
      <c r="J26" s="253">
        <v>917</v>
      </c>
      <c r="K26" s="253">
        <v>13492</v>
      </c>
      <c r="L26" s="253">
        <v>920</v>
      </c>
      <c r="M26" s="251">
        <f t="shared" si="6"/>
        <v>30073</v>
      </c>
      <c r="N26" s="250">
        <v>1032</v>
      </c>
      <c r="O26" s="251">
        <f t="shared" si="7"/>
        <v>31105</v>
      </c>
      <c r="P26" s="250">
        <v>1</v>
      </c>
      <c r="Q26" s="251">
        <f t="shared" si="8"/>
        <v>31106</v>
      </c>
      <c r="R26" s="252">
        <v>100</v>
      </c>
      <c r="S26" s="213"/>
    </row>
    <row r="27" spans="1:19" ht="14.25">
      <c r="A27" s="213"/>
      <c r="B27" s="248"/>
      <c r="C27" s="249" t="s">
        <v>78</v>
      </c>
      <c r="D27" s="250">
        <v>1622</v>
      </c>
      <c r="E27" s="250">
        <v>9211</v>
      </c>
      <c r="F27" s="250">
        <v>6569</v>
      </c>
      <c r="G27" s="250">
        <v>2828</v>
      </c>
      <c r="H27" s="250">
        <v>181</v>
      </c>
      <c r="I27" s="250">
        <v>2328</v>
      </c>
      <c r="J27" s="250">
        <v>1427</v>
      </c>
      <c r="K27" s="250">
        <v>16008</v>
      </c>
      <c r="L27" s="250">
        <v>1570</v>
      </c>
      <c r="M27" s="251">
        <f t="shared" si="6"/>
        <v>41744</v>
      </c>
      <c r="N27" s="250">
        <v>1145</v>
      </c>
      <c r="O27" s="251">
        <f t="shared" si="7"/>
        <v>42889</v>
      </c>
      <c r="P27" s="250">
        <v>2</v>
      </c>
      <c r="Q27" s="251">
        <f t="shared" si="8"/>
        <v>42891</v>
      </c>
      <c r="R27" s="252">
        <v>100</v>
      </c>
      <c r="S27" s="213"/>
    </row>
    <row r="28" spans="1:19" ht="15" thickBot="1">
      <c r="A28" s="213"/>
      <c r="B28" s="260" t="s">
        <v>125</v>
      </c>
      <c r="C28" s="261"/>
      <c r="D28" s="262">
        <f aca="true" t="shared" si="9" ref="D28:N28">SUM(D22:D27)</f>
        <v>7995</v>
      </c>
      <c r="E28" s="262">
        <f t="shared" si="9"/>
        <v>42673</v>
      </c>
      <c r="F28" s="262">
        <f t="shared" si="9"/>
        <v>31926</v>
      </c>
      <c r="G28" s="262">
        <f t="shared" si="9"/>
        <v>16434</v>
      </c>
      <c r="H28" s="262">
        <f t="shared" si="9"/>
        <v>928</v>
      </c>
      <c r="I28" s="262">
        <f t="shared" si="9"/>
        <v>13353</v>
      </c>
      <c r="J28" s="262">
        <f t="shared" si="9"/>
        <v>6703</v>
      </c>
      <c r="K28" s="262">
        <f t="shared" si="9"/>
        <v>85444</v>
      </c>
      <c r="L28" s="262">
        <f t="shared" si="9"/>
        <v>7199</v>
      </c>
      <c r="M28" s="262">
        <f>SUM(M22:M27)</f>
        <v>212655</v>
      </c>
      <c r="N28" s="262">
        <f t="shared" si="9"/>
        <v>6117</v>
      </c>
      <c r="O28" s="262">
        <f>SUM(O22:O27)</f>
        <v>218772</v>
      </c>
      <c r="P28" s="262">
        <f>SUM(P22:P27)</f>
        <v>13</v>
      </c>
      <c r="Q28" s="262">
        <f>SUM(Q22:Q27)</f>
        <v>218785</v>
      </c>
      <c r="R28" s="263" t="s">
        <v>126</v>
      </c>
      <c r="S28" s="213"/>
    </row>
    <row r="29" spans="1:19" ht="15" thickBot="1">
      <c r="A29" s="234"/>
      <c r="B29" s="266"/>
      <c r="C29" s="266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34"/>
    </row>
    <row r="30" spans="1:19" ht="15" thickBot="1">
      <c r="A30" s="213"/>
      <c r="B30" s="268" t="s">
        <v>127</v>
      </c>
      <c r="C30" s="269"/>
      <c r="D30" s="240">
        <f aca="true" t="shared" si="10" ref="D30:M30">D7+D20+D28</f>
        <v>19314</v>
      </c>
      <c r="E30" s="240">
        <f t="shared" si="10"/>
        <v>99923</v>
      </c>
      <c r="F30" s="240">
        <f t="shared" si="10"/>
        <v>77481</v>
      </c>
      <c r="G30" s="240">
        <f t="shared" si="10"/>
        <v>33102</v>
      </c>
      <c r="H30" s="240">
        <f t="shared" si="10"/>
        <v>2170</v>
      </c>
      <c r="I30" s="240">
        <f t="shared" si="10"/>
        <v>36794</v>
      </c>
      <c r="J30" s="240">
        <f t="shared" si="10"/>
        <v>17411</v>
      </c>
      <c r="K30" s="240">
        <f t="shared" si="10"/>
        <v>193586</v>
      </c>
      <c r="L30" s="240">
        <f t="shared" si="10"/>
        <v>16710</v>
      </c>
      <c r="M30" s="240">
        <f t="shared" si="10"/>
        <v>496491</v>
      </c>
      <c r="N30" s="240">
        <f>IF($R$7+SUM($R$9:$R$15)+SUM($R$17:$R$18)+SUM($R$22:$R$27)=1600,N28+N20+N7,"           -")</f>
        <v>13375</v>
      </c>
      <c r="O30" s="240">
        <f>IF($R$7+SUM($R$9:$R$15)+SUM($R$17:$R$18)+SUM($R$22:$R$27)=1600,O28+O20+O7,"           -")</f>
        <v>509866</v>
      </c>
      <c r="P30" s="240">
        <f>IF($R$7+SUM($R$9:$R$15)+SUM($R$17:$R$18)+SUM($R$22:$R$27)=1600,P28+P20+P7,"           -")</f>
        <v>20</v>
      </c>
      <c r="Q30" s="240">
        <f>IF($R$7+SUM($R$9:$R$15)+SUM($R$17:$R$18)+SUM($R$22:$R$27)=1600,Q28+Q20+Q7,"           -")</f>
        <v>509886</v>
      </c>
      <c r="R30" s="270" t="str">
        <f>IF(T30=0,"           -",IF($R$7+SUM($R$9:$R$15)+SUM($R$17:$R$18)+SUM($R$22:$R$27)=1600,100,ROUNDDOWN(M30/T30*100,0)))</f>
        <v>           -</v>
      </c>
      <c r="S30" s="213"/>
    </row>
    <row r="31" spans="1:19" ht="14.25">
      <c r="A31" s="213"/>
      <c r="B31" s="213" t="s">
        <v>128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71"/>
      <c r="S31" s="213"/>
    </row>
    <row r="32" spans="1:19" ht="14.2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71"/>
      <c r="S32" s="213"/>
    </row>
    <row r="33" spans="1:19" ht="14.25">
      <c r="A33" s="213"/>
      <c r="B33" s="213"/>
      <c r="C33" s="213"/>
      <c r="D33" s="272">
        <f>ROUND(D30/$M$30,4)</f>
        <v>0.0389</v>
      </c>
      <c r="E33" s="272">
        <f aca="true" t="shared" si="11" ref="E33:K33">ROUND(E30/$M$30,4)</f>
        <v>0.2013</v>
      </c>
      <c r="F33" s="272">
        <f t="shared" si="11"/>
        <v>0.1561</v>
      </c>
      <c r="G33" s="272">
        <f t="shared" si="11"/>
        <v>0.0667</v>
      </c>
      <c r="H33" s="272">
        <f t="shared" si="11"/>
        <v>0.0044</v>
      </c>
      <c r="I33" s="272">
        <f t="shared" si="11"/>
        <v>0.0741</v>
      </c>
      <c r="J33" s="272">
        <f t="shared" si="11"/>
        <v>0.0351</v>
      </c>
      <c r="K33" s="272">
        <f t="shared" si="11"/>
        <v>0.3899</v>
      </c>
      <c r="L33" s="272">
        <f>ROUND(L30/$M$30,4)</f>
        <v>0.0337</v>
      </c>
      <c r="M33" s="213"/>
      <c r="N33" s="213"/>
      <c r="O33" s="213"/>
      <c r="P33" s="213"/>
      <c r="Q33" s="213"/>
      <c r="R33" s="271"/>
      <c r="S33" s="213"/>
    </row>
  </sheetData>
  <sheetProtection/>
  <mergeCells count="5">
    <mergeCell ref="B1:R1"/>
    <mergeCell ref="P2:Q2"/>
    <mergeCell ref="B7:C7"/>
    <mergeCell ref="B9:C9"/>
    <mergeCell ref="B30:C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企画部情報企画課</dc:creator>
  <cp:keywords/>
  <dc:description/>
  <cp:lastModifiedBy>行政係</cp:lastModifiedBy>
  <cp:lastPrinted>2012-12-16T15:55:11Z</cp:lastPrinted>
  <dcterms:created xsi:type="dcterms:W3CDTF">2003-02-07T06:50:44Z</dcterms:created>
  <dcterms:modified xsi:type="dcterms:W3CDTF">2013-02-20T00:43:34Z</dcterms:modified>
  <cp:category/>
  <cp:version/>
  <cp:contentType/>
  <cp:contentStatus/>
</cp:coreProperties>
</file>