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server\建設課\上下水道班\事務管理\240928 narise\10 県照会等\市町村支援課\H29\28経営比較分析表Ｈ3001\"/>
    </mc:Choice>
  </mc:AlternateContent>
  <workbookProtection workbookPassword="B319" lockStructure="1"/>
  <bookViews>
    <workbookView xWindow="0" yWindow="0" windowWidth="19200" windowHeight="11370"/>
  </bookViews>
  <sheets>
    <sheet name="法適用_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R6" i="5"/>
  <c r="AL8" i="4" s="1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AT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<sst xmlns="http://schemas.openxmlformats.org/spreadsheetml/2006/main" count="232" uniqueCount="120">
  <si>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</si>
  <si>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</si>
  <si>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</si>
  <si>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</si>
  <si>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</si>
  <si>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</si>
  <si>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</si>
  <si>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</si>
  <si>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</si>
  <si>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</si>
  <si>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</si>
  <si>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</si>
  <si>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</si>
  <si>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</si>
  <si>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</si>
  <si>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</si>
  <si>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現在給水人口(人)</t>
    <phoneticPr fontId="7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</si>
  <si>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7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</si>
  <si>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</si>
  <si>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</si>
  <si>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</si>
  <si>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</si>
  <si>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</si>
  <si>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</si>
  <si>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</si>
  <si>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</si>
  <si>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</si>
  <si>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</si>
  <si>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</si>
  <si>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</si>
  <si>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</si>
  <si>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</si>
  <si>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</si>
  <si>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</si>
  <si>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</si>
  <si>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</si>
  <si>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</si>
  <si>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</si>
  <si>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「管路の経年化の状況」</t>
    <rPh sb="1" eb="3">
      <t>カンロ</t>
    </rPh>
    <rPh sb="4" eb="7">
      <t>ケイネンカ</t>
    </rPh>
    <rPh sb="8" eb="10">
      <t>ジョウキョウ</t>
    </rPh>
    <phoneticPr fontId="7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</si>
  <si>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7"/>
  </si>
  <si>
    <t>※　平成24年度から平成25年度における各指標の類似団体平均値は、当時の事業数を基に算出していますが、管路経年化率及び管路更新率については、平成26年度の事業数を基に類似団体平均値を算出しています。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カンロ</t>
    </rPh>
    <rPh sb="53" eb="56">
      <t>ケイネンカ</t>
    </rPh>
    <rPh sb="56" eb="57">
      <t>リツ</t>
    </rPh>
    <rPh sb="57" eb="58">
      <t>オヨ</t>
    </rPh>
    <rPh sb="59" eb="61">
      <t>カンロ</t>
    </rPh>
    <rPh sb="61" eb="63">
      <t>コウシン</t>
    </rPh>
    <rPh sb="63" eb="64">
      <t>リツ</t>
    </rPh>
    <rPh sb="70" eb="72">
      <t>ヘイセイ</t>
    </rPh>
    <rPh sb="74" eb="76">
      <t>ネンド</t>
    </rPh>
    <rPh sb="77" eb="79">
      <t>ジギョウ</t>
    </rPh>
    <rPh sb="79" eb="80">
      <t>スウ</t>
    </rPh>
    <rPh sb="81" eb="82">
      <t>モト</t>
    </rPh>
    <rPh sb="83" eb="85">
      <t>ルイジ</t>
    </rPh>
    <rPh sb="85" eb="87">
      <t>ダンタイ</t>
    </rPh>
    <rPh sb="87" eb="89">
      <t>ヘイキン</t>
    </rPh>
    <rPh sb="89" eb="90">
      <t>アタイ</t>
    </rPh>
    <rPh sb="91" eb="93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</si>
  <si>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</si>
  <si>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</si>
  <si>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</si>
  <si>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</si>
  <si>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</si>
  <si>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</si>
  <si>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</si>
  <si>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</si>
  <si>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</si>
  <si>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</si>
  <si>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</si>
  <si>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</si>
  <si>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</si>
  <si>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</si>
  <si>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</si>
  <si>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</si>
  <si>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</si>
  <si>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</si>
  <si>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</si>
  <si>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</si>
  <si>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</si>
  <si>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</si>
  <si>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</si>
  <si>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</si>
  <si>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</si>
  <si>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</si>
  <si>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</si>
  <si>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</si>
  <si>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7"/>
  </si>
  <si>
    <t>⑤料金回収率(％)</t>
    <rPh sb="1" eb="3">
      <t>リョウキン</t>
    </rPh>
    <rPh sb="3" eb="5">
      <t>カイシュウ</t>
    </rPh>
    <rPh sb="5" eb="6">
      <t>リツ</t>
    </rPh>
    <phoneticPr fontId="7"/>
  </si>
  <si>
    <t>⑥給水原価(円)</t>
    <rPh sb="1" eb="3">
      <t>キュウスイ</t>
    </rPh>
    <rPh sb="3" eb="5">
      <t>ゲンカ</t>
    </rPh>
    <rPh sb="6" eb="7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</si>
  <si>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</si>
  <si>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⑧有収率(％)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</si>
  <si>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</si>
  <si>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②管路経年化率(％)</t>
    <rPh sb="1" eb="3">
      <t>カンロ</t>
    </rPh>
    <rPh sb="3" eb="6">
      <t>ケイネンカ</t>
    </rPh>
    <rPh sb="6" eb="7">
      <t>リツ</t>
    </rPh>
    <phoneticPr fontId="7"/>
  </si>
  <si>
    <t>③管路更新率(％)</t>
    <rPh sb="1" eb="3">
      <t>カンロ</t>
    </rPh>
    <rPh sb="3" eb="5">
      <t>コウシン</t>
    </rPh>
    <rPh sb="5" eb="6">
      <t>リツ</t>
    </rPh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</si>
  <si>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</si>
  <si>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</si>
  <si>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</si>
  <si>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</si>
  <si>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</si>
  <si>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</si>
  <si>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</si>
  <si>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</si>
  <si>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</si>
  <si>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</si>
  <si>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</si>
  <si>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</si>
  <si>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</si>
  <si>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給水人口</t>
    <rPh sb="0" eb="2">
      <t>キュウスイ</t>
    </rPh>
    <rPh sb="2" eb="4">
      <t>ジンコウ</t>
    </rPh>
    <phoneticPr fontId="7"/>
  </si>
  <si>
    <t>給水区域面積</t>
  </si>
  <si>
    <t>給水人口密度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</si>
  <si>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</si>
  <si>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</si>
  <si>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</si>
  <si>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</si>
  <si>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</si>
  <si>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</si>
  <si>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</si>
  <si>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</si>
  <si>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</si>
  <si>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</si>
  <si>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</si>
  <si>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</si>
  <si>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上市町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</si>
  <si>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</si>
  <si>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</si>
  <si>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</si>
  <si>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</si>
  <si>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</si>
  <si>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</si>
  <si>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</si>
  <si>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</si>
  <si>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</si>
  <si>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</si>
  <si>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 xml:space="preserve"> 有形固定資産減価償却率、管路の経年化率及び管路更新率から、管路等の老朽化が進んでいると考えられる。</t>
    <phoneticPr fontId="4"/>
  </si>
  <si>
    <t>非設置</t>
    <rPh sb="0" eb="1">
      <t>ヒ</t>
    </rPh>
    <rPh sb="1" eb="3">
      <t>セッチ</t>
    </rPh>
    <phoneticPr fontId="4"/>
  </si>
  <si>
    <t>　本町の水道事業会計は27年連続で純利益を確保しており、経営分析による指標も近年安定した数値を示し、平均と比べても良好であることから、財務状況については一定の健全性を保っていると考えられる。
　しかしながら、起債残高が年々増加している中で、今後、老朽化が進んだ管路や設備の更新といったことを、財政とのバランスを取りながら進めていく必要がある。</t>
    <rPh sb="104" eb="106">
      <t>キサイ</t>
    </rPh>
    <rPh sb="106" eb="108">
      <t>ザンダカ</t>
    </rPh>
    <rPh sb="109" eb="111">
      <t>ネンネン</t>
    </rPh>
    <rPh sb="111" eb="113">
      <t>ゾウカ</t>
    </rPh>
    <rPh sb="117" eb="118">
      <t>ナカ</t>
    </rPh>
    <phoneticPr fontId="4"/>
  </si>
  <si>
    <t>①経常収支比率は、類似団体の平均より高く、100％を超えており、比較的健全な状態にあるといえる。
②累積欠損金比率は、累積欠損金の残高がない状態であり健全な状態である。
③流動比率は、類似団体の平均値を若干下回っている。
④企業債残高対給水収益比率は、近年の配水場の耐震化事業等の大型事業の新規起債の借入により、増加傾向にあり、類似団体の平均値より高くなってきている。
⑤料金回収率は類似団体の平均値を若干上回っている。
⑥給水原価は類似団体の平均値を下回っており、比較的健全な状態にある。
⑦施設利用率は類似団体の平均値より高く、施設の効率性が図られているといえる。
⑧有収率は類似団体の平均値より低く、今後は従来以上に漏水を事前に防ぎ、有収率の向上に努めていく必要がある。</t>
    <rPh sb="18" eb="19">
      <t>タカ</t>
    </rPh>
    <rPh sb="103" eb="104">
      <t>シタ</t>
    </rPh>
    <rPh sb="126" eb="128">
      <t>キンネン</t>
    </rPh>
    <rPh sb="133" eb="135">
      <t>タイシン</t>
    </rPh>
    <rPh sb="135" eb="136">
      <t>カ</t>
    </rPh>
    <rPh sb="136" eb="138">
      <t>ジギョウ</t>
    </rPh>
    <rPh sb="138" eb="139">
      <t>トウ</t>
    </rPh>
    <rPh sb="140" eb="142">
      <t>オオガタ</t>
    </rPh>
    <rPh sb="142" eb="144">
      <t>ジギョウ</t>
    </rPh>
    <rPh sb="145" eb="147">
      <t>シンキ</t>
    </rPh>
    <rPh sb="147" eb="149">
      <t>キサイ</t>
    </rPh>
    <rPh sb="150" eb="152">
      <t>カリイレ</t>
    </rPh>
    <rPh sb="156" eb="158">
      <t>ゾウカ</t>
    </rPh>
    <rPh sb="158" eb="160">
      <t>ケイコウ</t>
    </rPh>
    <rPh sb="201" eb="203">
      <t>ジャッカン</t>
    </rPh>
    <rPh sb="300" eb="301">
      <t>ヒク</t>
    </rPh>
    <rPh sb="306" eb="308">
      <t>ジュウライ</t>
    </rPh>
    <rPh sb="308" eb="310">
      <t>イジョウ</t>
    </rPh>
    <rPh sb="332" eb="33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</si>
</sst>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96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9" fillId="0" borderId="8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1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12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5" xfId="1" applyFill="1" applyBorder="1">
      <alignment vertical="center"/>
    </xf>
    <xf numFmtId="0" fontId="2" fillId="3" borderId="13" xfId="1" applyFill="1" applyBorder="1">
      <alignment vertical="center"/>
    </xf>
    <xf numFmtId="0" fontId="2" fillId="3" borderId="14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5" xfId="1" applyFill="1" applyBorder="1" applyAlignment="1">
      <alignment vertical="center" shrinkToFit="1"/>
    </xf>
    <xf numFmtId="0" fontId="2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178" fontId="0" fillId="4" borderId="5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40" fontId="2" fillId="0" borderId="0" xfId="1" applyNumberFormat="1">
      <alignment vertical="center"/>
    </xf>
    <xf numFmtId="179" fontId="0" fillId="0" borderId="0" xfId="2" applyNumberFormat="1" applyFont="1" applyBorder="1" applyAlignment="1">
      <alignment vertical="center" shrinkToFit="1"/>
    </xf>
    <xf numFmtId="0" fontId="2" fillId="2" borderId="5" xfId="1" applyFill="1" applyBorder="1">
      <alignment vertical="center"/>
    </xf>
    <xf numFmtId="180" fontId="2" fillId="0" borderId="5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3" xfId="1" applyFont="1" applyFill="1" applyBorder="1" applyAlignment="1">
      <alignment horizontal="center" vertical="center" shrinkToFit="1"/>
    </xf>
    <xf numFmtId="0" fontId="3" fillId="2" borderId="4" xfId="1" applyFont="1" applyFill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 shrinkToFit="1"/>
      <protection hidden="1"/>
    </xf>
    <xf numFmtId="177" fontId="5" fillId="0" borderId="3" xfId="1" applyNumberFormat="1" applyFont="1" applyBorder="1" applyAlignment="1" applyProtection="1">
      <alignment horizontal="center" vertical="center" shrinkToFit="1"/>
      <protection hidden="1"/>
    </xf>
    <xf numFmtId="177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 shrinkToFit="1"/>
      <protection hidden="1"/>
    </xf>
    <xf numFmtId="0" fontId="5" fillId="0" borderId="3" xfId="1" applyNumberFormat="1" applyFont="1" applyBorder="1" applyAlignment="1" applyProtection="1">
      <alignment horizontal="center" vertical="center" shrinkToFit="1"/>
      <protection hidden="1"/>
    </xf>
    <xf numFmtId="0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NumberFormat="1" applyFont="1" applyBorder="1" applyAlignment="1" applyProtection="1">
      <alignment horizontal="center" vertical="center" shrinkToFit="1"/>
      <protection locked="0"/>
    </xf>
    <xf numFmtId="176" fontId="5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4" xfId="1" applyNumberFormat="1" applyFont="1" applyBorder="1" applyAlignment="1" applyProtection="1">
      <alignment horizontal="center" vertical="center" shrinkToFit="1"/>
      <protection hidden="1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3" fillId="0" borderId="6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13" fillId="0" borderId="8" xfId="1" applyFont="1" applyBorder="1" applyAlignment="1">
      <alignment horizontal="left" vertical="center"/>
    </xf>
    <xf numFmtId="0" fontId="13" fillId="0" borderId="9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10" xfId="1" applyFont="1" applyBorder="1" applyAlignment="1">
      <alignment horizontal="left" vertical="center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10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5" fillId="0" borderId="11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12" xfId="1" applyFont="1" applyBorder="1" applyAlignment="1" applyProtection="1">
      <alignment horizontal="left" vertical="top" wrapText="1"/>
      <protection locked="0"/>
    </xf>
    <xf numFmtId="0" fontId="2" fillId="3" borderId="5" xfId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12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 wrapText="1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1.07</c:v>
                </c:pt>
                <c:pt idx="1">
                  <c:v>0.97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8-42F2-BD3D-66601BE3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99904"/>
        <c:axId val="8951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0.67</c:v>
                </c:pt>
                <c:pt idx="2">
                  <c:v>0.66</c:v>
                </c:pt>
                <c:pt idx="3">
                  <c:v>0.99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8-42F2-BD3D-66601BE3D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904"/>
        <c:axId val="89514368"/>
      </c:lineChart>
      <c:dateAx>
        <c:axId val="8949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514368"/>
        <c:crosses val="autoZero"/>
        <c:auto val="1"/>
        <c:lblOffset val="100"/>
        <c:baseTimeUnit val="years"/>
      </c:dateAx>
      <c:valAx>
        <c:axId val="8951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9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85.29</c:v>
                </c:pt>
                <c:pt idx="1">
                  <c:v>80.48</c:v>
                </c:pt>
                <c:pt idx="2">
                  <c:v>71.13</c:v>
                </c:pt>
                <c:pt idx="3">
                  <c:v>70.66</c:v>
                </c:pt>
                <c:pt idx="4">
                  <c:v>71.67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C-4F7D-A7EF-49F958B72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314496"/>
        <c:axId val="10033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55.68</c:v>
                </c:pt>
                <c:pt idx="1">
                  <c:v>55.64</c:v>
                </c:pt>
                <c:pt idx="2">
                  <c:v>55.13</c:v>
                </c:pt>
                <c:pt idx="3">
                  <c:v>54.77</c:v>
                </c:pt>
                <c:pt idx="4">
                  <c:v>54.92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C-4F7D-A7EF-49F958B72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14496"/>
        <c:axId val="100333056"/>
      </c:lineChart>
      <c:dateAx>
        <c:axId val="1003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333056"/>
        <c:crosses val="autoZero"/>
        <c:auto val="1"/>
        <c:lblOffset val="100"/>
        <c:baseTimeUnit val="years"/>
      </c:dateAx>
      <c:valAx>
        <c:axId val="10033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3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78.41</c:v>
                </c:pt>
                <c:pt idx="1">
                  <c:v>80.61</c:v>
                </c:pt>
                <c:pt idx="2">
                  <c:v>83.29</c:v>
                </c:pt>
                <c:pt idx="3">
                  <c:v>83.02</c:v>
                </c:pt>
                <c:pt idx="4">
                  <c:v>81.650000000000006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2C-4A4E-83C6-FE3AAF4B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229440"/>
        <c:axId val="11923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83.18</c:v>
                </c:pt>
                <c:pt idx="1">
                  <c:v>83.09</c:v>
                </c:pt>
                <c:pt idx="2">
                  <c:v>83</c:v>
                </c:pt>
                <c:pt idx="3">
                  <c:v>82.89</c:v>
                </c:pt>
                <c:pt idx="4">
                  <c:v>82.66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2C-4A4E-83C6-FE3AAF4BE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29440"/>
        <c:axId val="119235712"/>
      </c:lineChart>
      <c:dateAx>
        <c:axId val="11922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235712"/>
        <c:crosses val="autoZero"/>
        <c:auto val="1"/>
        <c:lblOffset val="100"/>
        <c:baseTimeUnit val="years"/>
      </c:dateAx>
      <c:valAx>
        <c:axId val="11923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22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111.67</c:v>
                </c:pt>
                <c:pt idx="1">
                  <c:v>109.02</c:v>
                </c:pt>
                <c:pt idx="2">
                  <c:v>118.62</c:v>
                </c:pt>
                <c:pt idx="3">
                  <c:v>107.26</c:v>
                </c:pt>
                <c:pt idx="4">
                  <c:v>114.08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9-4C69-815A-49A14827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84096"/>
        <c:axId val="9209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107.57</c:v>
                </c:pt>
                <c:pt idx="1">
                  <c:v>106.55</c:v>
                </c:pt>
                <c:pt idx="2">
                  <c:v>110.01</c:v>
                </c:pt>
                <c:pt idx="3">
                  <c:v>111.21</c:v>
                </c:pt>
                <c:pt idx="4">
                  <c:v>111.71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B9-4C69-815A-49A14827B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4096"/>
        <c:axId val="92090368"/>
      </c:lineChart>
      <c:dateAx>
        <c:axId val="9208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90368"/>
        <c:crosses val="autoZero"/>
        <c:auto val="1"/>
        <c:lblOffset val="100"/>
        <c:baseTimeUnit val="years"/>
      </c:dateAx>
      <c:valAx>
        <c:axId val="92090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8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40.29</c:v>
                </c:pt>
                <c:pt idx="1">
                  <c:v>40.83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>
                  <c:v>49.84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E-4DFA-B18F-B5B91F78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12384"/>
        <c:axId val="9211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38.07</c:v>
                </c:pt>
                <c:pt idx="1">
                  <c:v>39.06</c:v>
                </c:pt>
                <c:pt idx="2">
                  <c:v>46.66</c:v>
                </c:pt>
                <c:pt idx="3">
                  <c:v>47.46</c:v>
                </c:pt>
                <c:pt idx="4">
                  <c:v>48.49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E-4DFA-B18F-B5B91F783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12384"/>
        <c:axId val="92114304"/>
      </c:lineChart>
      <c:dateAx>
        <c:axId val="9211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14304"/>
        <c:crosses val="autoZero"/>
        <c:auto val="1"/>
        <c:lblOffset val="100"/>
        <c:baseTimeUnit val="years"/>
      </c:dateAx>
      <c:valAx>
        <c:axId val="9211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1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ED-480B-AF70-789884FB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36576"/>
        <c:axId val="9213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7.73</c:v>
                </c:pt>
                <c:pt idx="1">
                  <c:v>8.8699999999999992</c:v>
                </c:pt>
                <c:pt idx="2">
                  <c:v>9.85</c:v>
                </c:pt>
                <c:pt idx="3">
                  <c:v>9.7100000000000009</c:v>
                </c:pt>
                <c:pt idx="4">
                  <c:v>12.79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ED-480B-AF70-789884FBB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36576"/>
        <c:axId val="92138496"/>
      </c:lineChart>
      <c:dateAx>
        <c:axId val="9213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38496"/>
        <c:crosses val="autoZero"/>
        <c:auto val="1"/>
        <c:lblOffset val="100"/>
        <c:baseTimeUnit val="years"/>
      </c:dateAx>
      <c:valAx>
        <c:axId val="9213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3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1-4BA0-8CA6-5B15A1D6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27872"/>
        <c:axId val="10012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9.34</c:v>
                </c:pt>
                <c:pt idx="1">
                  <c:v>9.56</c:v>
                </c:pt>
                <c:pt idx="2">
                  <c:v>2.8</c:v>
                </c:pt>
                <c:pt idx="3">
                  <c:v>1.93</c:v>
                </c:pt>
                <c:pt idx="4">
                  <c:v>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1-4BA0-8CA6-5B15A1D60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872"/>
        <c:axId val="100129792"/>
      </c:lineChart>
      <c:dateAx>
        <c:axId val="10012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29792"/>
        <c:crosses val="autoZero"/>
        <c:auto val="1"/>
        <c:lblOffset val="100"/>
        <c:baseTimeUnit val="years"/>
      </c:dateAx>
      <c:valAx>
        <c:axId val="10012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2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1275.51</c:v>
                </c:pt>
                <c:pt idx="1">
                  <c:v>1547.92</c:v>
                </c:pt>
                <c:pt idx="2">
                  <c:v>400.12</c:v>
                </c:pt>
                <c:pt idx="3">
                  <c:v>499.41</c:v>
                </c:pt>
                <c:pt idx="4">
                  <c:v>324.51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7-464F-B13D-150B3DF4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86528"/>
        <c:axId val="10008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915.5</c:v>
                </c:pt>
                <c:pt idx="1">
                  <c:v>963.24</c:v>
                </c:pt>
                <c:pt idx="2">
                  <c:v>381.53</c:v>
                </c:pt>
                <c:pt idx="3">
                  <c:v>391.54</c:v>
                </c:pt>
                <c:pt idx="4">
                  <c:v>384.34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F7-464F-B13D-150B3DF42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6528"/>
        <c:axId val="100088448"/>
      </c:lineChart>
      <c:dateAx>
        <c:axId val="10008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88448"/>
        <c:crosses val="autoZero"/>
        <c:auto val="1"/>
        <c:lblOffset val="100"/>
        <c:baseTimeUnit val="years"/>
      </c:dateAx>
      <c:valAx>
        <c:axId val="1000884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8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429.21</c:v>
                </c:pt>
                <c:pt idx="1">
                  <c:v>445.7</c:v>
                </c:pt>
                <c:pt idx="2">
                  <c:v>508.98</c:v>
                </c:pt>
                <c:pt idx="3">
                  <c:v>547.11</c:v>
                </c:pt>
                <c:pt idx="4">
                  <c:v>567.35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4-4E32-92B3-AAF7757C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13120"/>
        <c:axId val="10021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404.78</c:v>
                </c:pt>
                <c:pt idx="1">
                  <c:v>400.38</c:v>
                </c:pt>
                <c:pt idx="2">
                  <c:v>393.27</c:v>
                </c:pt>
                <c:pt idx="3">
                  <c:v>386.97</c:v>
                </c:pt>
                <c:pt idx="4">
                  <c:v>380.58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4-4E32-92B3-AAF7757C4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13120"/>
        <c:axId val="100215040"/>
      </c:lineChart>
      <c:dateAx>
        <c:axId val="1002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15040"/>
        <c:crosses val="autoZero"/>
        <c:auto val="1"/>
        <c:lblOffset val="100"/>
        <c:baseTimeUnit val="years"/>
      </c:dateAx>
      <c:valAx>
        <c:axId val="10021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111.21</c:v>
                </c:pt>
                <c:pt idx="1">
                  <c:v>107.35</c:v>
                </c:pt>
                <c:pt idx="2">
                  <c:v>122.62</c:v>
                </c:pt>
                <c:pt idx="3">
                  <c:v>104.68</c:v>
                </c:pt>
                <c:pt idx="4">
                  <c:v>115.25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3B-4669-8829-93997FE1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33216"/>
        <c:axId val="10023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98.07</c:v>
                </c:pt>
                <c:pt idx="1">
                  <c:v>96.56</c:v>
                </c:pt>
                <c:pt idx="2">
                  <c:v>100.47</c:v>
                </c:pt>
                <c:pt idx="3">
                  <c:v>101.72</c:v>
                </c:pt>
                <c:pt idx="4">
                  <c:v>102.38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B-4669-8829-93997FE1A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3216"/>
        <c:axId val="100235136"/>
      </c:lineChart>
      <c:dateAx>
        <c:axId val="100233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35136"/>
        <c:crosses val="autoZero"/>
        <c:auto val="1"/>
        <c:lblOffset val="100"/>
        <c:baseTimeUnit val="years"/>
      </c:dateAx>
      <c:valAx>
        <c:axId val="10023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33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142.33000000000001</c:v>
                </c:pt>
                <c:pt idx="1">
                  <c:v>148.16999999999999</c:v>
                </c:pt>
                <c:pt idx="2">
                  <c:v>128.69999999999999</c:v>
                </c:pt>
                <c:pt idx="3">
                  <c:v>151.81</c:v>
                </c:pt>
                <c:pt idx="4">
                  <c:v>138.22999999999999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D-4967-8603-721F948D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269440"/>
        <c:axId val="100271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172.26</c:v>
                </c:pt>
                <c:pt idx="1">
                  <c:v>177.14</c:v>
                </c:pt>
                <c:pt idx="2">
                  <c:v>169.82</c:v>
                </c:pt>
                <c:pt idx="3">
                  <c:v>168.2</c:v>
                </c:pt>
                <c:pt idx="4">
                  <c:v>168.67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D-4967-8603-721F948D6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9440"/>
        <c:axId val="100271616"/>
      </c:lineChart>
      <c:dateAx>
        <c:axId val="100269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271616"/>
        <c:crosses val="autoZero"/>
        <c:auto val="1"/>
        <c:lblOffset val="100"/>
        <c:baseTimeUnit val="years"/>
      </c:date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269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【262.87】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【163.27】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N40" zoomScaleNormal="100" workbookViewId="0">
      <selection activeCell="CB38" sqref="CB3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5" t="str">
        <f>データ!H6</f>
        <v>富山県　上市町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6"/>
      <c r="AE6" s="46"/>
      <c r="AF6" s="46"/>
      <c r="AG6" s="46"/>
      <c r="AH6" s="5"/>
      <c r="AI6" s="5"/>
      <c r="AJ6" s="5"/>
      <c r="AK6" s="5"/>
      <c r="AL6" s="5"/>
      <c r="AM6" s="5"/>
      <c r="AN6" s="5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7" t="s">
        <v>1</v>
      </c>
      <c r="C7" s="48"/>
      <c r="D7" s="48"/>
      <c r="E7" s="48"/>
      <c r="F7" s="48"/>
      <c r="G7" s="48"/>
      <c r="H7" s="48"/>
      <c r="I7" s="47" t="s">
        <v>2</v>
      </c>
      <c r="J7" s="48"/>
      <c r="K7" s="48"/>
      <c r="L7" s="48"/>
      <c r="M7" s="48"/>
      <c r="N7" s="48"/>
      <c r="O7" s="49"/>
      <c r="P7" s="50" t="s">
        <v>3</v>
      </c>
      <c r="Q7" s="50"/>
      <c r="R7" s="50"/>
      <c r="S7" s="50"/>
      <c r="T7" s="50"/>
      <c r="U7" s="50"/>
      <c r="V7" s="50"/>
      <c r="W7" s="50" t="s">
        <v>4</v>
      </c>
      <c r="X7" s="50"/>
      <c r="Y7" s="50"/>
      <c r="Z7" s="50"/>
      <c r="AA7" s="50"/>
      <c r="AB7" s="50"/>
      <c r="AC7" s="50"/>
      <c r="AD7" s="50" t="s">
        <v>5</v>
      </c>
      <c r="AE7" s="50"/>
      <c r="AF7" s="50"/>
      <c r="AG7" s="50"/>
      <c r="AH7" s="50"/>
      <c r="AI7" s="50"/>
      <c r="AJ7" s="50"/>
      <c r="AK7" s="5"/>
      <c r="AL7" s="50" t="s">
        <v>6</v>
      </c>
      <c r="AM7" s="50"/>
      <c r="AN7" s="50"/>
      <c r="AO7" s="50"/>
      <c r="AP7" s="50"/>
      <c r="AQ7" s="50"/>
      <c r="AR7" s="50"/>
      <c r="AS7" s="50"/>
      <c r="AT7" s="47" t="s">
        <v>7</v>
      </c>
      <c r="AU7" s="48"/>
      <c r="AV7" s="48"/>
      <c r="AW7" s="48"/>
      <c r="AX7" s="48"/>
      <c r="AY7" s="48"/>
      <c r="AZ7" s="48"/>
      <c r="BA7" s="48"/>
      <c r="BB7" s="50" t="s">
        <v>8</v>
      </c>
      <c r="BC7" s="50"/>
      <c r="BD7" s="50"/>
      <c r="BE7" s="50"/>
      <c r="BF7" s="50"/>
      <c r="BG7" s="50"/>
      <c r="BH7" s="50"/>
      <c r="BI7" s="50"/>
      <c r="BJ7" s="4"/>
      <c r="BK7" s="4"/>
      <c r="BL7" s="6" t="s">
        <v>9</v>
      </c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8"/>
    </row>
    <row r="8" spans="1:78" ht="18.75" customHeight="1" x14ac:dyDescent="0.15">
      <c r="A8" s="2"/>
      <c r="B8" s="56" t="str">
        <f>データ!$I$6</f>
        <v>法適用</v>
      </c>
      <c r="C8" s="57"/>
      <c r="D8" s="57"/>
      <c r="E8" s="57"/>
      <c r="F8" s="57"/>
      <c r="G8" s="57"/>
      <c r="H8" s="57"/>
      <c r="I8" s="56" t="str">
        <f>データ!$J$6</f>
        <v>水道事業</v>
      </c>
      <c r="J8" s="57"/>
      <c r="K8" s="57"/>
      <c r="L8" s="57"/>
      <c r="M8" s="57"/>
      <c r="N8" s="57"/>
      <c r="O8" s="58"/>
      <c r="P8" s="59" t="str">
        <f>データ!$K$6</f>
        <v>末端給水事業</v>
      </c>
      <c r="Q8" s="59"/>
      <c r="R8" s="59"/>
      <c r="S8" s="59"/>
      <c r="T8" s="59"/>
      <c r="U8" s="59"/>
      <c r="V8" s="59"/>
      <c r="W8" s="59" t="str">
        <f>データ!$L$6</f>
        <v>A6</v>
      </c>
      <c r="X8" s="59"/>
      <c r="Y8" s="59"/>
      <c r="Z8" s="59"/>
      <c r="AA8" s="59"/>
      <c r="AB8" s="59"/>
      <c r="AC8" s="59"/>
      <c r="AD8" s="60" t="s">
        <v>117</v>
      </c>
      <c r="AE8" s="60"/>
      <c r="AF8" s="60"/>
      <c r="AG8" s="60"/>
      <c r="AH8" s="60"/>
      <c r="AI8" s="60"/>
      <c r="AJ8" s="60"/>
      <c r="AK8" s="5"/>
      <c r="AL8" s="61">
        <f>データ!$R$6</f>
        <v>21275</v>
      </c>
      <c r="AM8" s="61"/>
      <c r="AN8" s="61"/>
      <c r="AO8" s="61"/>
      <c r="AP8" s="61"/>
      <c r="AQ8" s="61"/>
      <c r="AR8" s="61"/>
      <c r="AS8" s="61"/>
      <c r="AT8" s="51">
        <f>データ!$S$6</f>
        <v>236.71</v>
      </c>
      <c r="AU8" s="52"/>
      <c r="AV8" s="52"/>
      <c r="AW8" s="52"/>
      <c r="AX8" s="52"/>
      <c r="AY8" s="52"/>
      <c r="AZ8" s="52"/>
      <c r="BA8" s="52"/>
      <c r="BB8" s="53">
        <f>データ!$T$6</f>
        <v>89.88</v>
      </c>
      <c r="BC8" s="53"/>
      <c r="BD8" s="53"/>
      <c r="BE8" s="53"/>
      <c r="BF8" s="53"/>
      <c r="BG8" s="53"/>
      <c r="BH8" s="53"/>
      <c r="BI8" s="53"/>
      <c r="BJ8" s="4"/>
      <c r="BK8" s="4"/>
      <c r="BL8" s="54" t="s">
        <v>10</v>
      </c>
      <c r="BM8" s="55"/>
      <c r="BN8" s="9" t="s">
        <v>11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1"/>
    </row>
    <row r="9" spans="1:78" ht="18.75" customHeight="1" x14ac:dyDescent="0.15">
      <c r="A9" s="2"/>
      <c r="B9" s="47" t="s">
        <v>12</v>
      </c>
      <c r="C9" s="48"/>
      <c r="D9" s="48"/>
      <c r="E9" s="48"/>
      <c r="F9" s="48"/>
      <c r="G9" s="48"/>
      <c r="H9" s="48"/>
      <c r="I9" s="47" t="s">
        <v>13</v>
      </c>
      <c r="J9" s="48"/>
      <c r="K9" s="48"/>
      <c r="L9" s="48"/>
      <c r="M9" s="48"/>
      <c r="N9" s="48"/>
      <c r="O9" s="49"/>
      <c r="P9" s="50" t="s">
        <v>14</v>
      </c>
      <c r="Q9" s="50"/>
      <c r="R9" s="50"/>
      <c r="S9" s="50"/>
      <c r="T9" s="50"/>
      <c r="U9" s="50"/>
      <c r="V9" s="50"/>
      <c r="W9" s="50" t="s">
        <v>15</v>
      </c>
      <c r="X9" s="50"/>
      <c r="Y9" s="50"/>
      <c r="Z9" s="50"/>
      <c r="AA9" s="50"/>
      <c r="AB9" s="50"/>
      <c r="AC9" s="50"/>
      <c r="AD9" s="2"/>
      <c r="AE9" s="2"/>
      <c r="AF9" s="2"/>
      <c r="AG9" s="2"/>
      <c r="AH9" s="5"/>
      <c r="AI9" s="5"/>
      <c r="AJ9" s="5"/>
      <c r="AK9" s="5"/>
      <c r="AL9" s="50" t="s">
        <v>16</v>
      </c>
      <c r="AM9" s="50"/>
      <c r="AN9" s="50"/>
      <c r="AO9" s="50"/>
      <c r="AP9" s="50"/>
      <c r="AQ9" s="50"/>
      <c r="AR9" s="50"/>
      <c r="AS9" s="50"/>
      <c r="AT9" s="47" t="s">
        <v>17</v>
      </c>
      <c r="AU9" s="48"/>
      <c r="AV9" s="48"/>
      <c r="AW9" s="48"/>
      <c r="AX9" s="48"/>
      <c r="AY9" s="48"/>
      <c r="AZ9" s="48"/>
      <c r="BA9" s="48"/>
      <c r="BB9" s="50" t="s">
        <v>18</v>
      </c>
      <c r="BC9" s="50"/>
      <c r="BD9" s="50"/>
      <c r="BE9" s="50"/>
      <c r="BF9" s="50"/>
      <c r="BG9" s="50"/>
      <c r="BH9" s="50"/>
      <c r="BI9" s="50"/>
      <c r="BJ9" s="4"/>
      <c r="BK9" s="4"/>
      <c r="BL9" s="62" t="s">
        <v>19</v>
      </c>
      <c r="BM9" s="63"/>
      <c r="BN9" s="12" t="s">
        <v>20</v>
      </c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4"/>
    </row>
    <row r="10" spans="1:78" ht="18.75" customHeight="1" x14ac:dyDescent="0.15">
      <c r="A10" s="2"/>
      <c r="B10" s="51" t="str">
        <f>データ!$N$6</f>
        <v>-</v>
      </c>
      <c r="C10" s="52"/>
      <c r="D10" s="52"/>
      <c r="E10" s="52"/>
      <c r="F10" s="52"/>
      <c r="G10" s="52"/>
      <c r="H10" s="52"/>
      <c r="I10" s="51">
        <f>データ!$O$6</f>
        <v>57.9</v>
      </c>
      <c r="J10" s="52"/>
      <c r="K10" s="52"/>
      <c r="L10" s="52"/>
      <c r="M10" s="52"/>
      <c r="N10" s="52"/>
      <c r="O10" s="64"/>
      <c r="P10" s="53">
        <f>データ!$P$6</f>
        <v>89.24</v>
      </c>
      <c r="Q10" s="53"/>
      <c r="R10" s="53"/>
      <c r="S10" s="53"/>
      <c r="T10" s="53"/>
      <c r="U10" s="53"/>
      <c r="V10" s="53"/>
      <c r="W10" s="61">
        <f>データ!$Q$6</f>
        <v>3132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5"/>
      <c r="AI10" s="5"/>
      <c r="AJ10" s="5"/>
      <c r="AK10" s="5"/>
      <c r="AL10" s="61">
        <f>データ!$U$6</f>
        <v>18911</v>
      </c>
      <c r="AM10" s="61"/>
      <c r="AN10" s="61"/>
      <c r="AO10" s="61"/>
      <c r="AP10" s="61"/>
      <c r="AQ10" s="61"/>
      <c r="AR10" s="61"/>
      <c r="AS10" s="61"/>
      <c r="AT10" s="51">
        <f>データ!$V$6</f>
        <v>32.47</v>
      </c>
      <c r="AU10" s="52"/>
      <c r="AV10" s="52"/>
      <c r="AW10" s="52"/>
      <c r="AX10" s="52"/>
      <c r="AY10" s="52"/>
      <c r="AZ10" s="52"/>
      <c r="BA10" s="52"/>
      <c r="BB10" s="53">
        <f>データ!$W$6</f>
        <v>582.41</v>
      </c>
      <c r="BC10" s="53"/>
      <c r="BD10" s="53"/>
      <c r="BE10" s="53"/>
      <c r="BF10" s="53"/>
      <c r="BG10" s="53"/>
      <c r="BH10" s="53"/>
      <c r="BI10" s="53"/>
      <c r="BJ10" s="2"/>
      <c r="BK10" s="2"/>
      <c r="BL10" s="65" t="s">
        <v>21</v>
      </c>
      <c r="BM10" s="66"/>
      <c r="BN10" s="15" t="s">
        <v>22</v>
      </c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7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18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19"/>
      <c r="BK16" s="2"/>
      <c r="BL16" s="81" t="s">
        <v>119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19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19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19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8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19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8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19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19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19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19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19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19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8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19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19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8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19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8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19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19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8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19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8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19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8"/>
      <c r="C34" s="84" t="s">
        <v>26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20"/>
      <c r="R34" s="84" t="s">
        <v>27</v>
      </c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20"/>
      <c r="AG34" s="84" t="s">
        <v>28</v>
      </c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20"/>
      <c r="AV34" s="84" t="s">
        <v>29</v>
      </c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19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8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20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20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20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19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19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19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19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19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19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19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19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19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19"/>
      <c r="BK44" s="2"/>
      <c r="BL44" s="81"/>
      <c r="BM44" s="82"/>
      <c r="BN44" s="8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3"/>
    </row>
    <row r="45" spans="1:78" ht="13.5" customHeight="1" x14ac:dyDescent="0.15">
      <c r="A45" s="2"/>
      <c r="B45" s="1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19"/>
      <c r="BK45" s="2"/>
      <c r="BL45" s="75" t="s">
        <v>30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1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19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1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19"/>
      <c r="BK47" s="2"/>
      <c r="BL47" s="81" t="s">
        <v>116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 x14ac:dyDescent="0.15">
      <c r="A48" s="2"/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19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 x14ac:dyDescent="0.15">
      <c r="A49" s="2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19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 x14ac:dyDescent="0.15">
      <c r="A50" s="2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19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 x14ac:dyDescent="0.15">
      <c r="A51" s="2"/>
      <c r="B51" s="1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19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 x14ac:dyDescent="0.15">
      <c r="A52" s="2"/>
      <c r="B52" s="1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19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 x14ac:dyDescent="0.15">
      <c r="A53" s="2"/>
      <c r="B53" s="1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19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 x14ac:dyDescent="0.15">
      <c r="A54" s="2"/>
      <c r="B54" s="18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19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 x14ac:dyDescent="0.15">
      <c r="A55" s="2"/>
      <c r="B55" s="18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19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 x14ac:dyDescent="0.15">
      <c r="A56" s="2"/>
      <c r="B56" s="18"/>
      <c r="C56" s="84" t="s">
        <v>31</v>
      </c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20"/>
      <c r="R56" s="84" t="s">
        <v>32</v>
      </c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20"/>
      <c r="AG56" s="84" t="s">
        <v>33</v>
      </c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20"/>
      <c r="AV56" s="84" t="s">
        <v>34</v>
      </c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19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 x14ac:dyDescent="0.15">
      <c r="A57" s="2"/>
      <c r="B57" s="18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20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20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20"/>
      <c r="AV57" s="84"/>
      <c r="AW57" s="84"/>
      <c r="AX57" s="84"/>
      <c r="AY57" s="84"/>
      <c r="AZ57" s="84"/>
      <c r="BA57" s="84"/>
      <c r="BB57" s="84"/>
      <c r="BC57" s="84"/>
      <c r="BD57" s="84"/>
      <c r="BE57" s="84"/>
      <c r="BF57" s="84"/>
      <c r="BG57" s="84"/>
      <c r="BH57" s="84"/>
      <c r="BI57" s="84"/>
      <c r="BJ57" s="19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 x14ac:dyDescent="0.15">
      <c r="A58" s="2"/>
      <c r="B58" s="1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 x14ac:dyDescent="0.15">
      <c r="A60" s="2"/>
      <c r="B60" s="72" t="s">
        <v>35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 x14ac:dyDescent="0.15">
      <c r="A62" s="2"/>
      <c r="B62" s="1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19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 x14ac:dyDescent="0.15">
      <c r="A63" s="2"/>
      <c r="B63" s="18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19"/>
      <c r="BK63" s="2"/>
      <c r="BL63" s="81"/>
      <c r="BM63" s="82"/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3"/>
    </row>
    <row r="64" spans="1:78" ht="13.5" customHeight="1" x14ac:dyDescent="0.15">
      <c r="A64" s="2"/>
      <c r="B64" s="18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19"/>
      <c r="BK64" s="2"/>
      <c r="BL64" s="75" t="s">
        <v>36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18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19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18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19"/>
      <c r="BK66" s="2"/>
      <c r="BL66" s="81" t="s">
        <v>118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 x14ac:dyDescent="0.15">
      <c r="A67" s="2"/>
      <c r="B67" s="18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19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 x14ac:dyDescent="0.15">
      <c r="A68" s="2"/>
      <c r="B68" s="18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19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 x14ac:dyDescent="0.15">
      <c r="A69" s="2"/>
      <c r="B69" s="18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19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 x14ac:dyDescent="0.15">
      <c r="A70" s="2"/>
      <c r="B70" s="18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19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 x14ac:dyDescent="0.15">
      <c r="A71" s="2"/>
      <c r="B71" s="18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19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 x14ac:dyDescent="0.15">
      <c r="A72" s="2"/>
      <c r="B72" s="18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19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 x14ac:dyDescent="0.15">
      <c r="A73" s="2"/>
      <c r="B73" s="1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19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 x14ac:dyDescent="0.15">
      <c r="A74" s="2"/>
      <c r="B74" s="1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19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 x14ac:dyDescent="0.15">
      <c r="A75" s="2"/>
      <c r="B75" s="1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19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 x14ac:dyDescent="0.15">
      <c r="A76" s="2"/>
      <c r="B76" s="1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19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 x14ac:dyDescent="0.15">
      <c r="A77" s="2"/>
      <c r="B77" s="1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19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 x14ac:dyDescent="0.15">
      <c r="A78" s="2"/>
      <c r="B78" s="18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19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 x14ac:dyDescent="0.15">
      <c r="A79" s="2"/>
      <c r="B79" s="18"/>
      <c r="C79" s="84" t="s">
        <v>37</v>
      </c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20"/>
      <c r="V79" s="20"/>
      <c r="W79" s="84" t="s">
        <v>38</v>
      </c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20"/>
      <c r="AP79" s="20"/>
      <c r="AQ79" s="84" t="s">
        <v>39</v>
      </c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5"/>
      <c r="BJ79" s="19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 x14ac:dyDescent="0.15">
      <c r="A80" s="2"/>
      <c r="B80" s="18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20"/>
      <c r="V80" s="20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20"/>
      <c r="AP80" s="20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5"/>
      <c r="BJ80" s="19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 x14ac:dyDescent="0.15">
      <c r="A81" s="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5"/>
      <c r="V81" s="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5"/>
      <c r="AP81" s="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5"/>
      <c r="BJ81" s="19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85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7"/>
    </row>
    <row r="83" spans="1:78" x14ac:dyDescent="0.15">
      <c r="C83" s="26" t="s">
        <v>40</v>
      </c>
    </row>
    <row r="84" spans="1:78" hidden="1" x14ac:dyDescent="0.15">
      <c r="B84" s="27" t="s">
        <v>41</v>
      </c>
      <c r="C84" s="27"/>
      <c r="D84" s="27"/>
      <c r="E84" s="27" t="s">
        <v>42</v>
      </c>
      <c r="F84" s="27" t="s">
        <v>43</v>
      </c>
      <c r="G84" s="27" t="s">
        <v>44</v>
      </c>
      <c r="H84" s="27" t="s">
        <v>45</v>
      </c>
      <c r="I84" s="27" t="s">
        <v>46</v>
      </c>
      <c r="J84" s="27" t="s">
        <v>47</v>
      </c>
      <c r="K84" s="27" t="s">
        <v>48</v>
      </c>
      <c r="L84" s="27" t="s">
        <v>49</v>
      </c>
      <c r="M84" s="27" t="s">
        <v>50</v>
      </c>
      <c r="N84" s="27" t="s">
        <v>51</v>
      </c>
      <c r="O84" s="27" t="s">
        <v>52</v>
      </c>
    </row>
    <row r="85" spans="1:78" hidden="1" x14ac:dyDescent="0.15">
      <c r="B85" s="27"/>
      <c r="C85" s="27"/>
      <c r="D85" s="27"/>
      <c r="E85" s="27" t="str">
        <f>データ!AH6</f>
        <v>【114.35】</v>
      </c>
      <c r="F85" s="27" t="str">
        <f>データ!AS6</f>
        <v>【0.79】</v>
      </c>
      <c r="G85" s="27" t="str">
        <f>データ!BD6</f>
        <v>【262.87】</v>
      </c>
      <c r="H85" s="27" t="str">
        <f>データ!BO6</f>
        <v>【270.87】</v>
      </c>
      <c r="I85" s="27" t="str">
        <f>データ!BZ6</f>
        <v>【105.59】</v>
      </c>
      <c r="J85" s="27" t="str">
        <f>データ!CK6</f>
        <v>【163.27】</v>
      </c>
      <c r="K85" s="27" t="str">
        <f>データ!CV6</f>
        <v>【59.94】</v>
      </c>
      <c r="L85" s="27" t="str">
        <f>データ!DG6</f>
        <v>【90.22】</v>
      </c>
      <c r="M85" s="27" t="str">
        <f>データ!DR6</f>
        <v>【47.91】</v>
      </c>
      <c r="N85" s="27" t="str">
        <f>データ!EC6</f>
        <v>【15.00】</v>
      </c>
      <c r="O85" s="27" t="str">
        <f>データ!EN6</f>
        <v>【0.76】</v>
      </c>
    </row>
  </sheetData>
  <sheetProtection password="B31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V1" workbookViewId="0">
      <selection activeCell="X4" sqref="X4:AH4"/>
    </sheetView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4" x14ac:dyDescent="0.15">
      <c r="A1" s="3" t="s">
        <v>53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54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55</v>
      </c>
      <c r="B3" s="30" t="s">
        <v>56</v>
      </c>
      <c r="C3" s="30" t="s">
        <v>57</v>
      </c>
      <c r="D3" s="30" t="s">
        <v>58</v>
      </c>
      <c r="E3" s="30" t="s">
        <v>59</v>
      </c>
      <c r="F3" s="30" t="s">
        <v>60</v>
      </c>
      <c r="G3" s="30" t="s">
        <v>61</v>
      </c>
      <c r="H3" s="89" t="s">
        <v>62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63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64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15">
      <c r="A4" s="29" t="s">
        <v>65</v>
      </c>
      <c r="B4" s="31"/>
      <c r="C4" s="31"/>
      <c r="D4" s="31"/>
      <c r="E4" s="31"/>
      <c r="F4" s="31"/>
      <c r="G4" s="31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66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67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68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69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70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71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72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73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74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75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76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15">
      <c r="A5" s="29" t="s">
        <v>77</v>
      </c>
      <c r="B5" s="32"/>
      <c r="C5" s="32"/>
      <c r="D5" s="32"/>
      <c r="E5" s="32"/>
      <c r="F5" s="32"/>
      <c r="G5" s="32"/>
      <c r="H5" s="33" t="s">
        <v>78</v>
      </c>
      <c r="I5" s="33" t="s">
        <v>79</v>
      </c>
      <c r="J5" s="33" t="s">
        <v>80</v>
      </c>
      <c r="K5" s="33" t="s">
        <v>81</v>
      </c>
      <c r="L5" s="33" t="s">
        <v>82</v>
      </c>
      <c r="M5" s="33" t="s">
        <v>5</v>
      </c>
      <c r="N5" s="33" t="s">
        <v>83</v>
      </c>
      <c r="O5" s="33" t="s">
        <v>84</v>
      </c>
      <c r="P5" s="33" t="s">
        <v>85</v>
      </c>
      <c r="Q5" s="33" t="s">
        <v>86</v>
      </c>
      <c r="R5" s="33" t="s">
        <v>87</v>
      </c>
      <c r="S5" s="33" t="s">
        <v>88</v>
      </c>
      <c r="T5" s="33" t="s">
        <v>89</v>
      </c>
      <c r="U5" s="33" t="s">
        <v>90</v>
      </c>
      <c r="V5" s="33" t="s">
        <v>91</v>
      </c>
      <c r="W5" s="33" t="s">
        <v>92</v>
      </c>
      <c r="X5" s="33" t="s">
        <v>93</v>
      </c>
      <c r="Y5" s="33" t="s">
        <v>94</v>
      </c>
      <c r="Z5" s="33" t="s">
        <v>95</v>
      </c>
      <c r="AA5" s="33" t="s">
        <v>96</v>
      </c>
      <c r="AB5" s="33" t="s">
        <v>97</v>
      </c>
      <c r="AC5" s="33" t="s">
        <v>98</v>
      </c>
      <c r="AD5" s="33" t="s">
        <v>99</v>
      </c>
      <c r="AE5" s="33" t="s">
        <v>100</v>
      </c>
      <c r="AF5" s="33" t="s">
        <v>101</v>
      </c>
      <c r="AG5" s="33" t="s">
        <v>102</v>
      </c>
      <c r="AH5" s="33" t="s">
        <v>41</v>
      </c>
      <c r="AI5" s="33" t="s">
        <v>93</v>
      </c>
      <c r="AJ5" s="33" t="s">
        <v>94</v>
      </c>
      <c r="AK5" s="33" t="s">
        <v>95</v>
      </c>
      <c r="AL5" s="33" t="s">
        <v>96</v>
      </c>
      <c r="AM5" s="33" t="s">
        <v>97</v>
      </c>
      <c r="AN5" s="33" t="s">
        <v>98</v>
      </c>
      <c r="AO5" s="33" t="s">
        <v>99</v>
      </c>
      <c r="AP5" s="33" t="s">
        <v>100</v>
      </c>
      <c r="AQ5" s="33" t="s">
        <v>101</v>
      </c>
      <c r="AR5" s="33" t="s">
        <v>102</v>
      </c>
      <c r="AS5" s="33" t="s">
        <v>103</v>
      </c>
      <c r="AT5" s="33" t="s">
        <v>93</v>
      </c>
      <c r="AU5" s="33" t="s">
        <v>94</v>
      </c>
      <c r="AV5" s="33" t="s">
        <v>95</v>
      </c>
      <c r="AW5" s="33" t="s">
        <v>96</v>
      </c>
      <c r="AX5" s="33" t="s">
        <v>97</v>
      </c>
      <c r="AY5" s="33" t="s">
        <v>98</v>
      </c>
      <c r="AZ5" s="33" t="s">
        <v>99</v>
      </c>
      <c r="BA5" s="33" t="s">
        <v>100</v>
      </c>
      <c r="BB5" s="33" t="s">
        <v>101</v>
      </c>
      <c r="BC5" s="33" t="s">
        <v>102</v>
      </c>
      <c r="BD5" s="33" t="s">
        <v>103</v>
      </c>
      <c r="BE5" s="33" t="s">
        <v>93</v>
      </c>
      <c r="BF5" s="33" t="s">
        <v>94</v>
      </c>
      <c r="BG5" s="33" t="s">
        <v>95</v>
      </c>
      <c r="BH5" s="33" t="s">
        <v>96</v>
      </c>
      <c r="BI5" s="33" t="s">
        <v>97</v>
      </c>
      <c r="BJ5" s="33" t="s">
        <v>98</v>
      </c>
      <c r="BK5" s="33" t="s">
        <v>99</v>
      </c>
      <c r="BL5" s="33" t="s">
        <v>100</v>
      </c>
      <c r="BM5" s="33" t="s">
        <v>101</v>
      </c>
      <c r="BN5" s="33" t="s">
        <v>102</v>
      </c>
      <c r="BO5" s="33" t="s">
        <v>103</v>
      </c>
      <c r="BP5" s="33" t="s">
        <v>93</v>
      </c>
      <c r="BQ5" s="33" t="s">
        <v>94</v>
      </c>
      <c r="BR5" s="33" t="s">
        <v>95</v>
      </c>
      <c r="BS5" s="33" t="s">
        <v>96</v>
      </c>
      <c r="BT5" s="33" t="s">
        <v>97</v>
      </c>
      <c r="BU5" s="33" t="s">
        <v>98</v>
      </c>
      <c r="BV5" s="33" t="s">
        <v>99</v>
      </c>
      <c r="BW5" s="33" t="s">
        <v>100</v>
      </c>
      <c r="BX5" s="33" t="s">
        <v>101</v>
      </c>
      <c r="BY5" s="33" t="s">
        <v>102</v>
      </c>
      <c r="BZ5" s="33" t="s">
        <v>103</v>
      </c>
      <c r="CA5" s="33" t="s">
        <v>93</v>
      </c>
      <c r="CB5" s="33" t="s">
        <v>94</v>
      </c>
      <c r="CC5" s="33" t="s">
        <v>95</v>
      </c>
      <c r="CD5" s="33" t="s">
        <v>96</v>
      </c>
      <c r="CE5" s="33" t="s">
        <v>97</v>
      </c>
      <c r="CF5" s="33" t="s">
        <v>98</v>
      </c>
      <c r="CG5" s="33" t="s">
        <v>99</v>
      </c>
      <c r="CH5" s="33" t="s">
        <v>100</v>
      </c>
      <c r="CI5" s="33" t="s">
        <v>101</v>
      </c>
      <c r="CJ5" s="33" t="s">
        <v>102</v>
      </c>
      <c r="CK5" s="33" t="s">
        <v>103</v>
      </c>
      <c r="CL5" s="33" t="s">
        <v>93</v>
      </c>
      <c r="CM5" s="33" t="s">
        <v>94</v>
      </c>
      <c r="CN5" s="33" t="s">
        <v>95</v>
      </c>
      <c r="CO5" s="33" t="s">
        <v>96</v>
      </c>
      <c r="CP5" s="33" t="s">
        <v>97</v>
      </c>
      <c r="CQ5" s="33" t="s">
        <v>98</v>
      </c>
      <c r="CR5" s="33" t="s">
        <v>99</v>
      </c>
      <c r="CS5" s="33" t="s">
        <v>100</v>
      </c>
      <c r="CT5" s="33" t="s">
        <v>101</v>
      </c>
      <c r="CU5" s="33" t="s">
        <v>102</v>
      </c>
      <c r="CV5" s="33" t="s">
        <v>103</v>
      </c>
      <c r="CW5" s="33" t="s">
        <v>93</v>
      </c>
      <c r="CX5" s="33" t="s">
        <v>94</v>
      </c>
      <c r="CY5" s="33" t="s">
        <v>95</v>
      </c>
      <c r="CZ5" s="33" t="s">
        <v>96</v>
      </c>
      <c r="DA5" s="33" t="s">
        <v>97</v>
      </c>
      <c r="DB5" s="33" t="s">
        <v>98</v>
      </c>
      <c r="DC5" s="33" t="s">
        <v>99</v>
      </c>
      <c r="DD5" s="33" t="s">
        <v>100</v>
      </c>
      <c r="DE5" s="33" t="s">
        <v>101</v>
      </c>
      <c r="DF5" s="33" t="s">
        <v>102</v>
      </c>
      <c r="DG5" s="33" t="s">
        <v>103</v>
      </c>
      <c r="DH5" s="33" t="s">
        <v>93</v>
      </c>
      <c r="DI5" s="33" t="s">
        <v>94</v>
      </c>
      <c r="DJ5" s="33" t="s">
        <v>95</v>
      </c>
      <c r="DK5" s="33" t="s">
        <v>96</v>
      </c>
      <c r="DL5" s="33" t="s">
        <v>97</v>
      </c>
      <c r="DM5" s="33" t="s">
        <v>98</v>
      </c>
      <c r="DN5" s="33" t="s">
        <v>99</v>
      </c>
      <c r="DO5" s="33" t="s">
        <v>100</v>
      </c>
      <c r="DP5" s="33" t="s">
        <v>101</v>
      </c>
      <c r="DQ5" s="33" t="s">
        <v>102</v>
      </c>
      <c r="DR5" s="33" t="s">
        <v>103</v>
      </c>
      <c r="DS5" s="33" t="s">
        <v>93</v>
      </c>
      <c r="DT5" s="33" t="s">
        <v>94</v>
      </c>
      <c r="DU5" s="33" t="s">
        <v>95</v>
      </c>
      <c r="DV5" s="33" t="s">
        <v>96</v>
      </c>
      <c r="DW5" s="33" t="s">
        <v>97</v>
      </c>
      <c r="DX5" s="33" t="s">
        <v>98</v>
      </c>
      <c r="DY5" s="33" t="s">
        <v>99</v>
      </c>
      <c r="DZ5" s="33" t="s">
        <v>100</v>
      </c>
      <c r="EA5" s="33" t="s">
        <v>101</v>
      </c>
      <c r="EB5" s="33" t="s">
        <v>102</v>
      </c>
      <c r="EC5" s="33" t="s">
        <v>103</v>
      </c>
      <c r="ED5" s="33" t="s">
        <v>93</v>
      </c>
      <c r="EE5" s="33" t="s">
        <v>94</v>
      </c>
      <c r="EF5" s="33" t="s">
        <v>95</v>
      </c>
      <c r="EG5" s="33" t="s">
        <v>96</v>
      </c>
      <c r="EH5" s="33" t="s">
        <v>97</v>
      </c>
      <c r="EI5" s="33" t="s">
        <v>98</v>
      </c>
      <c r="EJ5" s="33" t="s">
        <v>99</v>
      </c>
      <c r="EK5" s="33" t="s">
        <v>100</v>
      </c>
      <c r="EL5" s="33" t="s">
        <v>101</v>
      </c>
      <c r="EM5" s="33" t="s">
        <v>102</v>
      </c>
      <c r="EN5" s="33" t="s">
        <v>103</v>
      </c>
    </row>
    <row r="6" spans="1:144" s="37" customFormat="1" x14ac:dyDescent="0.15">
      <c r="A6" s="29" t="s">
        <v>104</v>
      </c>
      <c r="B6" s="34">
        <f>B7</f>
        <v>2016</v>
      </c>
      <c r="C6" s="34">
        <f t="shared" ref="C6:W6" si="3">C7</f>
        <v>163228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富山県　上市町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A6</v>
      </c>
      <c r="M6" s="34">
        <f t="shared" si="3"/>
        <v>0</v>
      </c>
      <c r="N6" s="35" t="str">
        <f t="shared" si="3"/>
        <v>-</v>
      </c>
      <c r="O6" s="35">
        <f t="shared" si="3"/>
        <v>57.9</v>
      </c>
      <c r="P6" s="35">
        <f t="shared" si="3"/>
        <v>89.24</v>
      </c>
      <c r="Q6" s="35">
        <f t="shared" si="3"/>
        <v>3132</v>
      </c>
      <c r="R6" s="35">
        <f t="shared" si="3"/>
        <v>21275</v>
      </c>
      <c r="S6" s="35">
        <f t="shared" si="3"/>
        <v>236.71</v>
      </c>
      <c r="T6" s="35">
        <f t="shared" si="3"/>
        <v>89.88</v>
      </c>
      <c r="U6" s="35">
        <f t="shared" si="3"/>
        <v>18911</v>
      </c>
      <c r="V6" s="35">
        <f t="shared" si="3"/>
        <v>32.47</v>
      </c>
      <c r="W6" s="35">
        <f t="shared" si="3"/>
        <v>582.41</v>
      </c>
      <c r="X6" s="36">
        <f>IF(X7="",NA(),X7)</f>
        <v>111.67</v>
      </c>
      <c r="Y6" s="36">
        <f t="shared" ref="Y6:AG6" si="4">IF(Y7="",NA(),Y7)</f>
        <v>109.02</v>
      </c>
      <c r="Z6" s="36">
        <f t="shared" si="4"/>
        <v>118.62</v>
      </c>
      <c r="AA6" s="36">
        <f t="shared" si="4"/>
        <v>107.26</v>
      </c>
      <c r="AB6" s="36">
        <f t="shared" si="4"/>
        <v>114.08</v>
      </c>
      <c r="AC6" s="36">
        <f t="shared" si="4"/>
        <v>107.57</v>
      </c>
      <c r="AD6" s="36">
        <f t="shared" si="4"/>
        <v>106.55</v>
      </c>
      <c r="AE6" s="36">
        <f t="shared" si="4"/>
        <v>110.01</v>
      </c>
      <c r="AF6" s="36">
        <f t="shared" si="4"/>
        <v>111.21</v>
      </c>
      <c r="AG6" s="36">
        <f t="shared" si="4"/>
        <v>111.71</v>
      </c>
      <c r="AH6" s="35" t="str">
        <f>IF(AH7="","",IF(AH7="-","【-】","【"&amp;SUBSTITUTE(TEXT(AH7,"#,##0.00"),"-","△")&amp;"】"))</f>
        <v>【114.35】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9.34</v>
      </c>
      <c r="AO6" s="36">
        <f t="shared" si="5"/>
        <v>9.56</v>
      </c>
      <c r="AP6" s="36">
        <f t="shared" si="5"/>
        <v>2.8</v>
      </c>
      <c r="AQ6" s="36">
        <f t="shared" si="5"/>
        <v>1.93</v>
      </c>
      <c r="AR6" s="36">
        <f t="shared" si="5"/>
        <v>1.72</v>
      </c>
      <c r="AS6" s="35" t="str">
        <f>IF(AS7="","",IF(AS7="-","【-】","【"&amp;SUBSTITUTE(TEXT(AS7,"#,##0.00"),"-","△")&amp;"】"))</f>
        <v>【0.79】</v>
      </c>
      <c r="AT6" s="36">
        <f>IF(AT7="",NA(),AT7)</f>
        <v>1275.51</v>
      </c>
      <c r="AU6" s="36">
        <f t="shared" ref="AU6:BC6" si="6">IF(AU7="",NA(),AU7)</f>
        <v>1547.92</v>
      </c>
      <c r="AV6" s="36">
        <f t="shared" si="6"/>
        <v>400.12</v>
      </c>
      <c r="AW6" s="36">
        <f t="shared" si="6"/>
        <v>499.41</v>
      </c>
      <c r="AX6" s="36">
        <f t="shared" si="6"/>
        <v>324.51</v>
      </c>
      <c r="AY6" s="36">
        <f t="shared" si="6"/>
        <v>915.5</v>
      </c>
      <c r="AZ6" s="36">
        <f t="shared" si="6"/>
        <v>963.24</v>
      </c>
      <c r="BA6" s="36">
        <f t="shared" si="6"/>
        <v>381.53</v>
      </c>
      <c r="BB6" s="36">
        <f t="shared" si="6"/>
        <v>391.54</v>
      </c>
      <c r="BC6" s="36">
        <f t="shared" si="6"/>
        <v>384.34</v>
      </c>
      <c r="BD6" s="35" t="str">
        <f>IF(BD7="","",IF(BD7="-","【-】","【"&amp;SUBSTITUTE(TEXT(BD7,"#,##0.00"),"-","△")&amp;"】"))</f>
        <v>【262.87】</v>
      </c>
      <c r="BE6" s="36">
        <f>IF(BE7="",NA(),BE7)</f>
        <v>429.21</v>
      </c>
      <c r="BF6" s="36">
        <f t="shared" ref="BF6:BN6" si="7">IF(BF7="",NA(),BF7)</f>
        <v>445.7</v>
      </c>
      <c r="BG6" s="36">
        <f t="shared" si="7"/>
        <v>508.98</v>
      </c>
      <c r="BH6" s="36">
        <f t="shared" si="7"/>
        <v>547.11</v>
      </c>
      <c r="BI6" s="36">
        <f t="shared" si="7"/>
        <v>567.35</v>
      </c>
      <c r="BJ6" s="36">
        <f t="shared" si="7"/>
        <v>404.78</v>
      </c>
      <c r="BK6" s="36">
        <f t="shared" si="7"/>
        <v>400.38</v>
      </c>
      <c r="BL6" s="36">
        <f t="shared" si="7"/>
        <v>393.27</v>
      </c>
      <c r="BM6" s="36">
        <f t="shared" si="7"/>
        <v>386.97</v>
      </c>
      <c r="BN6" s="36">
        <f t="shared" si="7"/>
        <v>380.58</v>
      </c>
      <c r="BO6" s="35" t="str">
        <f>IF(BO7="","",IF(BO7="-","【-】","【"&amp;SUBSTITUTE(TEXT(BO7,"#,##0.00"),"-","△")&amp;"】"))</f>
        <v>【270.87】</v>
      </c>
      <c r="BP6" s="36">
        <f>IF(BP7="",NA(),BP7)</f>
        <v>111.21</v>
      </c>
      <c r="BQ6" s="36">
        <f t="shared" ref="BQ6:BY6" si="8">IF(BQ7="",NA(),BQ7)</f>
        <v>107.35</v>
      </c>
      <c r="BR6" s="36">
        <f t="shared" si="8"/>
        <v>122.62</v>
      </c>
      <c r="BS6" s="36">
        <f t="shared" si="8"/>
        <v>104.68</v>
      </c>
      <c r="BT6" s="36">
        <f t="shared" si="8"/>
        <v>115.25</v>
      </c>
      <c r="BU6" s="36">
        <f t="shared" si="8"/>
        <v>98.07</v>
      </c>
      <c r="BV6" s="36">
        <f t="shared" si="8"/>
        <v>96.56</v>
      </c>
      <c r="BW6" s="36">
        <f t="shared" si="8"/>
        <v>100.47</v>
      </c>
      <c r="BX6" s="36">
        <f t="shared" si="8"/>
        <v>101.72</v>
      </c>
      <c r="BY6" s="36">
        <f t="shared" si="8"/>
        <v>102.38</v>
      </c>
      <c r="BZ6" s="35" t="str">
        <f>IF(BZ7="","",IF(BZ7="-","【-】","【"&amp;SUBSTITUTE(TEXT(BZ7,"#,##0.00"),"-","△")&amp;"】"))</f>
        <v>【105.59】</v>
      </c>
      <c r="CA6" s="36">
        <f>IF(CA7="",NA(),CA7)</f>
        <v>142.33000000000001</v>
      </c>
      <c r="CB6" s="36">
        <f t="shared" ref="CB6:CJ6" si="9">IF(CB7="",NA(),CB7)</f>
        <v>148.16999999999999</v>
      </c>
      <c r="CC6" s="36">
        <f t="shared" si="9"/>
        <v>128.69999999999999</v>
      </c>
      <c r="CD6" s="36">
        <f t="shared" si="9"/>
        <v>151.81</v>
      </c>
      <c r="CE6" s="36">
        <f t="shared" si="9"/>
        <v>138.22999999999999</v>
      </c>
      <c r="CF6" s="36">
        <f t="shared" si="9"/>
        <v>172.26</v>
      </c>
      <c r="CG6" s="36">
        <f t="shared" si="9"/>
        <v>177.14</v>
      </c>
      <c r="CH6" s="36">
        <f t="shared" si="9"/>
        <v>169.82</v>
      </c>
      <c r="CI6" s="36">
        <f t="shared" si="9"/>
        <v>168.2</v>
      </c>
      <c r="CJ6" s="36">
        <f t="shared" si="9"/>
        <v>168.67</v>
      </c>
      <c r="CK6" s="35" t="str">
        <f>IF(CK7="","",IF(CK7="-","【-】","【"&amp;SUBSTITUTE(TEXT(CK7,"#,##0.00"),"-","△")&amp;"】"))</f>
        <v>【163.27】</v>
      </c>
      <c r="CL6" s="36">
        <f>IF(CL7="",NA(),CL7)</f>
        <v>85.29</v>
      </c>
      <c r="CM6" s="36">
        <f t="shared" ref="CM6:CU6" si="10">IF(CM7="",NA(),CM7)</f>
        <v>80.48</v>
      </c>
      <c r="CN6" s="36">
        <f t="shared" si="10"/>
        <v>71.13</v>
      </c>
      <c r="CO6" s="36">
        <f t="shared" si="10"/>
        <v>70.66</v>
      </c>
      <c r="CP6" s="36">
        <f t="shared" si="10"/>
        <v>71.67</v>
      </c>
      <c r="CQ6" s="36">
        <f t="shared" si="10"/>
        <v>55.68</v>
      </c>
      <c r="CR6" s="36">
        <f t="shared" si="10"/>
        <v>55.64</v>
      </c>
      <c r="CS6" s="36">
        <f t="shared" si="10"/>
        <v>55.13</v>
      </c>
      <c r="CT6" s="36">
        <f t="shared" si="10"/>
        <v>54.77</v>
      </c>
      <c r="CU6" s="36">
        <f t="shared" si="10"/>
        <v>54.92</v>
      </c>
      <c r="CV6" s="35" t="str">
        <f>IF(CV7="","",IF(CV7="-","【-】","【"&amp;SUBSTITUTE(TEXT(CV7,"#,##0.00"),"-","△")&amp;"】"))</f>
        <v>【59.94】</v>
      </c>
      <c r="CW6" s="36">
        <f>IF(CW7="",NA(),CW7)</f>
        <v>78.41</v>
      </c>
      <c r="CX6" s="36">
        <f t="shared" ref="CX6:DF6" si="11">IF(CX7="",NA(),CX7)</f>
        <v>80.61</v>
      </c>
      <c r="CY6" s="36">
        <f t="shared" si="11"/>
        <v>83.29</v>
      </c>
      <c r="CZ6" s="36">
        <f t="shared" si="11"/>
        <v>83.02</v>
      </c>
      <c r="DA6" s="36">
        <f t="shared" si="11"/>
        <v>81.650000000000006</v>
      </c>
      <c r="DB6" s="36">
        <f t="shared" si="11"/>
        <v>83.18</v>
      </c>
      <c r="DC6" s="36">
        <f t="shared" si="11"/>
        <v>83.09</v>
      </c>
      <c r="DD6" s="36">
        <f t="shared" si="11"/>
        <v>83</v>
      </c>
      <c r="DE6" s="36">
        <f t="shared" si="11"/>
        <v>82.89</v>
      </c>
      <c r="DF6" s="36">
        <f t="shared" si="11"/>
        <v>82.66</v>
      </c>
      <c r="DG6" s="35" t="str">
        <f>IF(DG7="","",IF(DG7="-","【-】","【"&amp;SUBSTITUTE(TEXT(DG7,"#,##0.00"),"-","△")&amp;"】"))</f>
        <v>【90.22】</v>
      </c>
      <c r="DH6" s="36">
        <f>IF(DH7="",NA(),DH7)</f>
        <v>40.29</v>
      </c>
      <c r="DI6" s="36">
        <f t="shared" ref="DI6:DQ6" si="12">IF(DI7="",NA(),DI7)</f>
        <v>40.83</v>
      </c>
      <c r="DJ6" s="35">
        <f t="shared" si="12"/>
        <v>0</v>
      </c>
      <c r="DK6" s="35">
        <f t="shared" si="12"/>
        <v>0</v>
      </c>
      <c r="DL6" s="36">
        <f t="shared" si="12"/>
        <v>49.84</v>
      </c>
      <c r="DM6" s="36">
        <f t="shared" si="12"/>
        <v>38.07</v>
      </c>
      <c r="DN6" s="36">
        <f t="shared" si="12"/>
        <v>39.06</v>
      </c>
      <c r="DO6" s="36">
        <f t="shared" si="12"/>
        <v>46.66</v>
      </c>
      <c r="DP6" s="36">
        <f t="shared" si="12"/>
        <v>47.46</v>
      </c>
      <c r="DQ6" s="36">
        <f t="shared" si="12"/>
        <v>48.49</v>
      </c>
      <c r="DR6" s="35" t="str">
        <f>IF(DR7="","",IF(DR7="-","【-】","【"&amp;SUBSTITUTE(TEXT(DR7,"#,##0.00"),"-","△")&amp;"】"))</f>
        <v>【47.91】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7.73</v>
      </c>
      <c r="DY6" s="36">
        <f t="shared" si="13"/>
        <v>8.8699999999999992</v>
      </c>
      <c r="DZ6" s="36">
        <f t="shared" si="13"/>
        <v>9.85</v>
      </c>
      <c r="EA6" s="36">
        <f t="shared" si="13"/>
        <v>9.7100000000000009</v>
      </c>
      <c r="EB6" s="36">
        <f t="shared" si="13"/>
        <v>12.79</v>
      </c>
      <c r="EC6" s="35" t="str">
        <f>IF(EC7="","",IF(EC7="-","【-】","【"&amp;SUBSTITUTE(TEXT(EC7,"#,##0.00"),"-","△")&amp;"】"))</f>
        <v>【15.00】</v>
      </c>
      <c r="ED6" s="36">
        <f>IF(ED7="",NA(),ED7)</f>
        <v>1.07</v>
      </c>
      <c r="EE6" s="36">
        <f t="shared" ref="EE6:EM6" si="14">IF(EE7="",NA(),EE7)</f>
        <v>0.97</v>
      </c>
      <c r="EF6" s="36">
        <f t="shared" si="14"/>
        <v>0.28000000000000003</v>
      </c>
      <c r="EG6" s="36">
        <f t="shared" si="14"/>
        <v>0.28000000000000003</v>
      </c>
      <c r="EH6" s="36">
        <f t="shared" si="14"/>
        <v>0.44</v>
      </c>
      <c r="EI6" s="36">
        <f t="shared" si="14"/>
        <v>0.67</v>
      </c>
      <c r="EJ6" s="36">
        <f t="shared" si="14"/>
        <v>0.67</v>
      </c>
      <c r="EK6" s="36">
        <f t="shared" si="14"/>
        <v>0.66</v>
      </c>
      <c r="EL6" s="36">
        <f t="shared" si="14"/>
        <v>0.99</v>
      </c>
      <c r="EM6" s="36">
        <f t="shared" si="14"/>
        <v>0.71</v>
      </c>
      <c r="EN6" s="35" t="str">
        <f>IF(EN7="","",IF(EN7="-","【-】","【"&amp;SUBSTITUTE(TEXT(EN7,"#,##0.00"),"-","△")&amp;"】"))</f>
        <v>【0.76】</v>
      </c>
    </row>
    <row r="7" spans="1:144" s="37" customFormat="1" x14ac:dyDescent="0.15">
      <c r="A7" s="29"/>
      <c r="B7" s="38">
        <v>2016</v>
      </c>
      <c r="C7" s="38">
        <v>163228</v>
      </c>
      <c r="D7" s="38">
        <v>46</v>
      </c>
      <c r="E7" s="38">
        <v>1</v>
      </c>
      <c r="F7" s="38">
        <v>0</v>
      </c>
      <c r="G7" s="38">
        <v>1</v>
      </c>
      <c r="H7" s="38" t="s">
        <v>105</v>
      </c>
      <c r="I7" s="38" t="s">
        <v>106</v>
      </c>
      <c r="J7" s="38" t="s">
        <v>107</v>
      </c>
      <c r="K7" s="38" t="s">
        <v>108</v>
      </c>
      <c r="L7" s="38" t="s">
        <v>109</v>
      </c>
      <c r="M7" s="38"/>
      <c r="N7" s="39" t="s">
        <v>110</v>
      </c>
      <c r="O7" s="39">
        <v>57.9</v>
      </c>
      <c r="P7" s="39">
        <v>89.24</v>
      </c>
      <c r="Q7" s="39">
        <v>3132</v>
      </c>
      <c r="R7" s="39">
        <v>21275</v>
      </c>
      <c r="S7" s="39">
        <v>236.71</v>
      </c>
      <c r="T7" s="39">
        <v>89.88</v>
      </c>
      <c r="U7" s="39">
        <v>18911</v>
      </c>
      <c r="V7" s="39">
        <v>32.47</v>
      </c>
      <c r="W7" s="39">
        <v>582.41</v>
      </c>
      <c r="X7" s="39">
        <v>111.67</v>
      </c>
      <c r="Y7" s="39">
        <v>109.02</v>
      </c>
      <c r="Z7" s="39">
        <v>118.62</v>
      </c>
      <c r="AA7" s="39">
        <v>107.26</v>
      </c>
      <c r="AB7" s="39">
        <v>114.08</v>
      </c>
      <c r="AC7" s="39">
        <v>107.57</v>
      </c>
      <c r="AD7" s="39">
        <v>106.55</v>
      </c>
      <c r="AE7" s="39">
        <v>110.01</v>
      </c>
      <c r="AF7" s="39">
        <v>111.21</v>
      </c>
      <c r="AG7" s="39">
        <v>111.71</v>
      </c>
      <c r="AH7" s="39">
        <v>114.35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9.34</v>
      </c>
      <c r="AO7" s="39">
        <v>9.56</v>
      </c>
      <c r="AP7" s="39">
        <v>2.8</v>
      </c>
      <c r="AQ7" s="39">
        <v>1.93</v>
      </c>
      <c r="AR7" s="39">
        <v>1.72</v>
      </c>
      <c r="AS7" s="39">
        <v>0.79</v>
      </c>
      <c r="AT7" s="39">
        <v>1275.51</v>
      </c>
      <c r="AU7" s="39">
        <v>1547.92</v>
      </c>
      <c r="AV7" s="39">
        <v>400.12</v>
      </c>
      <c r="AW7" s="39">
        <v>499.41</v>
      </c>
      <c r="AX7" s="39">
        <v>324.51</v>
      </c>
      <c r="AY7" s="39">
        <v>915.5</v>
      </c>
      <c r="AZ7" s="39">
        <v>963.24</v>
      </c>
      <c r="BA7" s="39">
        <v>381.53</v>
      </c>
      <c r="BB7" s="39">
        <v>391.54</v>
      </c>
      <c r="BC7" s="39">
        <v>384.34</v>
      </c>
      <c r="BD7" s="39">
        <v>262.87</v>
      </c>
      <c r="BE7" s="39">
        <v>429.21</v>
      </c>
      <c r="BF7" s="39">
        <v>445.7</v>
      </c>
      <c r="BG7" s="39">
        <v>508.98</v>
      </c>
      <c r="BH7" s="39">
        <v>547.11</v>
      </c>
      <c r="BI7" s="39">
        <v>567.35</v>
      </c>
      <c r="BJ7" s="39">
        <v>404.78</v>
      </c>
      <c r="BK7" s="39">
        <v>400.38</v>
      </c>
      <c r="BL7" s="39">
        <v>393.27</v>
      </c>
      <c r="BM7" s="39">
        <v>386.97</v>
      </c>
      <c r="BN7" s="39">
        <v>380.58</v>
      </c>
      <c r="BO7" s="39">
        <v>270.87</v>
      </c>
      <c r="BP7" s="39">
        <v>111.21</v>
      </c>
      <c r="BQ7" s="39">
        <v>107.35</v>
      </c>
      <c r="BR7" s="39">
        <v>122.62</v>
      </c>
      <c r="BS7" s="39">
        <v>104.68</v>
      </c>
      <c r="BT7" s="39">
        <v>115.25</v>
      </c>
      <c r="BU7" s="39">
        <v>98.07</v>
      </c>
      <c r="BV7" s="39">
        <v>96.56</v>
      </c>
      <c r="BW7" s="39">
        <v>100.47</v>
      </c>
      <c r="BX7" s="39">
        <v>101.72</v>
      </c>
      <c r="BY7" s="39">
        <v>102.38</v>
      </c>
      <c r="BZ7" s="39">
        <v>105.59</v>
      </c>
      <c r="CA7" s="39">
        <v>142.33000000000001</v>
      </c>
      <c r="CB7" s="39">
        <v>148.16999999999999</v>
      </c>
      <c r="CC7" s="39">
        <v>128.69999999999999</v>
      </c>
      <c r="CD7" s="39">
        <v>151.81</v>
      </c>
      <c r="CE7" s="39">
        <v>138.22999999999999</v>
      </c>
      <c r="CF7" s="39">
        <v>172.26</v>
      </c>
      <c r="CG7" s="39">
        <v>177.14</v>
      </c>
      <c r="CH7" s="39">
        <v>169.82</v>
      </c>
      <c r="CI7" s="39">
        <v>168.2</v>
      </c>
      <c r="CJ7" s="39">
        <v>168.67</v>
      </c>
      <c r="CK7" s="39">
        <v>163.27000000000001</v>
      </c>
      <c r="CL7" s="39">
        <v>85.29</v>
      </c>
      <c r="CM7" s="39">
        <v>80.48</v>
      </c>
      <c r="CN7" s="39">
        <v>71.13</v>
      </c>
      <c r="CO7" s="39">
        <v>70.66</v>
      </c>
      <c r="CP7" s="39">
        <v>71.67</v>
      </c>
      <c r="CQ7" s="39">
        <v>55.68</v>
      </c>
      <c r="CR7" s="39">
        <v>55.64</v>
      </c>
      <c r="CS7" s="39">
        <v>55.13</v>
      </c>
      <c r="CT7" s="39">
        <v>54.77</v>
      </c>
      <c r="CU7" s="39">
        <v>54.92</v>
      </c>
      <c r="CV7" s="39">
        <v>59.94</v>
      </c>
      <c r="CW7" s="39">
        <v>78.41</v>
      </c>
      <c r="CX7" s="39">
        <v>80.61</v>
      </c>
      <c r="CY7" s="39">
        <v>83.29</v>
      </c>
      <c r="CZ7" s="39">
        <v>83.02</v>
      </c>
      <c r="DA7" s="39">
        <v>81.650000000000006</v>
      </c>
      <c r="DB7" s="39">
        <v>83.18</v>
      </c>
      <c r="DC7" s="39">
        <v>83.09</v>
      </c>
      <c r="DD7" s="39">
        <v>83</v>
      </c>
      <c r="DE7" s="39">
        <v>82.89</v>
      </c>
      <c r="DF7" s="39">
        <v>82.66</v>
      </c>
      <c r="DG7" s="39">
        <v>90.22</v>
      </c>
      <c r="DH7" s="39">
        <v>40.29</v>
      </c>
      <c r="DI7" s="39">
        <v>40.83</v>
      </c>
      <c r="DJ7" s="39">
        <v>0</v>
      </c>
      <c r="DK7" s="39">
        <v>0</v>
      </c>
      <c r="DL7" s="39">
        <v>49.84</v>
      </c>
      <c r="DM7" s="39">
        <v>38.07</v>
      </c>
      <c r="DN7" s="39">
        <v>39.06</v>
      </c>
      <c r="DO7" s="39">
        <v>46.66</v>
      </c>
      <c r="DP7" s="39">
        <v>47.46</v>
      </c>
      <c r="DQ7" s="39">
        <v>48.49</v>
      </c>
      <c r="DR7" s="39">
        <v>47.91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7.73</v>
      </c>
      <c r="DY7" s="39">
        <v>8.8699999999999992</v>
      </c>
      <c r="DZ7" s="39">
        <v>9.85</v>
      </c>
      <c r="EA7" s="39">
        <v>9.7100000000000009</v>
      </c>
      <c r="EB7" s="39">
        <v>12.79</v>
      </c>
      <c r="EC7" s="39">
        <v>15</v>
      </c>
      <c r="ED7" s="39">
        <v>1.07</v>
      </c>
      <c r="EE7" s="39">
        <v>0.97</v>
      </c>
      <c r="EF7" s="39">
        <v>0.28000000000000003</v>
      </c>
      <c r="EG7" s="39">
        <v>0.28000000000000003</v>
      </c>
      <c r="EH7" s="39">
        <v>0.44</v>
      </c>
      <c r="EI7" s="39">
        <v>0.67</v>
      </c>
      <c r="EJ7" s="39">
        <v>0.67</v>
      </c>
      <c r="EK7" s="39">
        <v>0.66</v>
      </c>
      <c r="EL7" s="39">
        <v>0.99</v>
      </c>
      <c r="EM7" s="39">
        <v>0.71</v>
      </c>
      <c r="EN7" s="39">
        <v>0.76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111</v>
      </c>
      <c r="C9" s="42" t="s">
        <v>112</v>
      </c>
      <c r="D9" s="42" t="s">
        <v>113</v>
      </c>
      <c r="E9" s="42" t="s">
        <v>114</v>
      </c>
      <c r="F9" s="42" t="s">
        <v>115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56</v>
      </c>
      <c r="B10" s="43">
        <f>DATEVALUE($B$6-4&amp;"年1月1日")</f>
        <v>40909</v>
      </c>
      <c r="C10" s="43">
        <f>DATEVALUE($B$6-3&amp;"年1月1日")</f>
        <v>41275</v>
      </c>
      <c r="D10" s="43">
        <f>DATEVALUE($B$6-2&amp;"年1月1日")</f>
        <v>41640</v>
      </c>
      <c r="E10" s="43">
        <f>DATEVALUE($B$6-1&amp;"年1月1日")</f>
        <v>42005</v>
      </c>
      <c r="F10" s="43">
        <f>DATEVALUE($B$6&amp;"年1月1日")</f>
        <v>42370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建設課 011</cp:lastModifiedBy>
  <cp:lastPrinted>2018-02-13T05:54:30Z</cp:lastPrinted>
  <dcterms:created xsi:type="dcterms:W3CDTF">2017-12-25T01:27:15Z</dcterms:created>
  <dcterms:modified xsi:type="dcterms:W3CDTF">2018-02-13T06:02:05Z</dcterms:modified>
  <cp:category/>
</cp:coreProperties>
</file>