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5476F96-D5DB-40A8-835A-CE08721E7565}" xr6:coauthVersionLast="47" xr6:coauthVersionMax="47" xr10:uidLastSave="{00000000-0000-0000-0000-000000000000}"/>
  <bookViews>
    <workbookView xWindow="23929" yWindow="-601" windowWidth="24267" windowHeight="13023" xr2:uid="{00000000-000D-0000-FFFF-FFFF00000000}"/>
  </bookViews>
  <sheets>
    <sheet name="R7財政状況一覧" sheetId="5" r:id="rId1"/>
    <sheet name="歳入" sheetId="6" r:id="rId2"/>
    <sheet name="歳出（性質別）" sheetId="7" r:id="rId3"/>
    <sheet name="歳出（目的別）" sheetId="8" r:id="rId4"/>
  </sheets>
  <definedNames>
    <definedName name="_xlnm.Print_Area" localSheetId="0">'R7財政状況一覧'!$A$1:$AM$28</definedName>
    <definedName name="_xlnm.Print_Area" localSheetId="2">'歳出（性質別）'!$A$1:$BJ$26</definedName>
    <definedName name="_xlnm.Print_Area" localSheetId="3">'歳出（目的別）'!$A$1:$AQ$26</definedName>
    <definedName name="_xlnm.Print_Area" localSheetId="1">歳入!$A$1:$BM$25</definedName>
    <definedName name="_xlnm.Print_Titles" localSheetId="0">'R7財政状況一覧'!$A:$A</definedName>
    <definedName name="_xlnm.Print_Titles" localSheetId="2">'歳出（性質別）'!$A:$A</definedName>
    <definedName name="_xlnm.Print_Titles" localSheetId="3">'歳出（目的別）'!$A:$A</definedName>
    <definedName name="_xlnm.Print_Titles" localSheetId="1">歳入!$A:$A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5" l="1"/>
  <c r="BI6" i="6" l="1"/>
  <c r="BH16" i="6"/>
  <c r="AO16" i="6"/>
  <c r="I23" i="5"/>
  <c r="I16" i="5"/>
  <c r="AW16" i="6"/>
  <c r="M20" i="6"/>
  <c r="M21" i="6"/>
  <c r="M19" i="6"/>
  <c r="M18" i="6"/>
  <c r="M17" i="6"/>
  <c r="M22" i="6"/>
  <c r="M15" i="6"/>
  <c r="M14" i="6"/>
  <c r="M13" i="6"/>
  <c r="M12" i="6"/>
  <c r="M11" i="6"/>
  <c r="M10" i="6"/>
  <c r="M9" i="6"/>
  <c r="M8" i="6"/>
  <c r="M7" i="6"/>
  <c r="M6" i="6"/>
  <c r="J12" i="6"/>
  <c r="J13" i="6"/>
  <c r="J14" i="6"/>
  <c r="J11" i="6"/>
  <c r="J10" i="6"/>
  <c r="J18" i="6"/>
  <c r="J21" i="6"/>
  <c r="J20" i="6"/>
  <c r="J19" i="6"/>
  <c r="J17" i="6"/>
  <c r="J16" i="6"/>
  <c r="J15" i="6"/>
  <c r="J9" i="6"/>
  <c r="J8" i="6"/>
  <c r="J7" i="6"/>
  <c r="J6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D18" i="6"/>
  <c r="D19" i="6"/>
  <c r="D20" i="6"/>
  <c r="D21" i="6"/>
  <c r="D17" i="6"/>
  <c r="D7" i="6"/>
  <c r="D8" i="6"/>
  <c r="D9" i="6"/>
  <c r="D10" i="6"/>
  <c r="D11" i="6"/>
  <c r="D12" i="6"/>
  <c r="D13" i="6"/>
  <c r="D14" i="6"/>
  <c r="D15" i="6"/>
  <c r="D6" i="6"/>
  <c r="BF18" i="6"/>
  <c r="BF19" i="6"/>
  <c r="BF20" i="6"/>
  <c r="BF21" i="6"/>
  <c r="BF17" i="6"/>
  <c r="BF7" i="6"/>
  <c r="BF8" i="6"/>
  <c r="BF9" i="6"/>
  <c r="BF10" i="6"/>
  <c r="BF11" i="6"/>
  <c r="BF12" i="6"/>
  <c r="BF13" i="6"/>
  <c r="BF14" i="6"/>
  <c r="BF15" i="6"/>
  <c r="BF6" i="6"/>
  <c r="U22" i="6"/>
  <c r="U23" i="6"/>
  <c r="U16" i="6"/>
  <c r="T16" i="6"/>
  <c r="T23" i="6" s="1"/>
  <c r="R16" i="6"/>
  <c r="R22" i="6"/>
  <c r="R23" i="6"/>
  <c r="B16" i="5"/>
  <c r="AO7" i="8"/>
  <c r="U7" i="5"/>
  <c r="AP22" i="8"/>
  <c r="AP21" i="8"/>
  <c r="AP20" i="8"/>
  <c r="AP19" i="8"/>
  <c r="AP18" i="8"/>
  <c r="AP23" i="8" s="1"/>
  <c r="AP16" i="8"/>
  <c r="AP15" i="8"/>
  <c r="AP14" i="8"/>
  <c r="AP13" i="8"/>
  <c r="AP12" i="8"/>
  <c r="AP11" i="8"/>
  <c r="AP10" i="8"/>
  <c r="AP9" i="8"/>
  <c r="AP8" i="8"/>
  <c r="AP17" i="8" s="1"/>
  <c r="AP24" i="8" s="1"/>
  <c r="AP7" i="8"/>
  <c r="AO8" i="8"/>
  <c r="AO9" i="8"/>
  <c r="AO10" i="8"/>
  <c r="AO11" i="8"/>
  <c r="AO12" i="8"/>
  <c r="AO13" i="8"/>
  <c r="AO14" i="8"/>
  <c r="AO15" i="8"/>
  <c r="AO16" i="8"/>
  <c r="AO18" i="8"/>
  <c r="AO19" i="8"/>
  <c r="AO20" i="8"/>
  <c r="AO21" i="8"/>
  <c r="AO22" i="8"/>
  <c r="AJ23" i="8"/>
  <c r="AJ24" i="8"/>
  <c r="AJ17" i="8"/>
  <c r="AH20" i="8"/>
  <c r="AH21" i="8"/>
  <c r="AG23" i="8"/>
  <c r="AG24" i="8"/>
  <c r="AG17" i="8"/>
  <c r="AD23" i="8"/>
  <c r="AD24" i="8"/>
  <c r="AD17" i="8"/>
  <c r="AA23" i="8"/>
  <c r="AA24" i="8"/>
  <c r="AA17" i="8"/>
  <c r="X23" i="8"/>
  <c r="X24" i="8"/>
  <c r="X17" i="8"/>
  <c r="U23" i="8"/>
  <c r="U24" i="8"/>
  <c r="U17" i="8"/>
  <c r="R23" i="8"/>
  <c r="R24" i="8"/>
  <c r="R17" i="8"/>
  <c r="O23" i="8"/>
  <c r="O24" i="8" s="1"/>
  <c r="O17" i="8"/>
  <c r="L23" i="8"/>
  <c r="L24" i="8"/>
  <c r="L17" i="8"/>
  <c r="I23" i="8"/>
  <c r="I24" i="8"/>
  <c r="I17" i="8"/>
  <c r="F23" i="8"/>
  <c r="F24" i="8"/>
  <c r="F17" i="8"/>
  <c r="C23" i="8"/>
  <c r="C24" i="8"/>
  <c r="C17" i="8"/>
  <c r="BC22" i="7"/>
  <c r="BC23" i="7" s="1"/>
  <c r="BC16" i="7"/>
  <c r="AZ22" i="7"/>
  <c r="AZ23" i="7"/>
  <c r="AZ16" i="7"/>
  <c r="AW22" i="7"/>
  <c r="AW23" i="7"/>
  <c r="AW16" i="7"/>
  <c r="AT22" i="7"/>
  <c r="AT23" i="7"/>
  <c r="AT16" i="7"/>
  <c r="AQ22" i="7"/>
  <c r="AQ23" i="7" s="1"/>
  <c r="AQ16" i="7"/>
  <c r="AN22" i="7"/>
  <c r="AN23" i="7" s="1"/>
  <c r="AN16" i="7"/>
  <c r="AL22" i="7"/>
  <c r="AL23" i="7"/>
  <c r="AL16" i="7"/>
  <c r="AI21" i="7"/>
  <c r="AI20" i="7"/>
  <c r="AI19" i="7"/>
  <c r="AI18" i="7"/>
  <c r="AI17" i="7"/>
  <c r="AI22" i="7" s="1"/>
  <c r="AI15" i="7"/>
  <c r="AI14" i="7"/>
  <c r="AI13" i="7"/>
  <c r="AI12" i="7"/>
  <c r="AI11" i="7"/>
  <c r="AI10" i="7"/>
  <c r="AI9" i="7"/>
  <c r="AI8" i="7"/>
  <c r="AI7" i="7"/>
  <c r="AI16" i="7" s="1"/>
  <c r="AI23" i="7" s="1"/>
  <c r="AI6" i="7"/>
  <c r="AG20" i="7"/>
  <c r="AF22" i="7"/>
  <c r="AF23" i="7" s="1"/>
  <c r="AF16" i="7"/>
  <c r="AC22" i="7"/>
  <c r="AC23" i="7"/>
  <c r="AC16" i="7"/>
  <c r="Z21" i="7"/>
  <c r="Z20" i="7"/>
  <c r="Z19" i="7"/>
  <c r="Z18" i="7"/>
  <c r="Z17" i="7"/>
  <c r="Z22" i="7" s="1"/>
  <c r="Z15" i="7"/>
  <c r="Z14" i="7"/>
  <c r="Z13" i="7"/>
  <c r="Z12" i="7"/>
  <c r="Z11" i="7"/>
  <c r="Z10" i="7"/>
  <c r="Z9" i="7"/>
  <c r="Z8" i="7"/>
  <c r="Z7" i="7"/>
  <c r="Z6" i="7"/>
  <c r="Z16" i="7" s="1"/>
  <c r="W22" i="7"/>
  <c r="W23" i="7" s="1"/>
  <c r="W16" i="7"/>
  <c r="T21" i="7"/>
  <c r="T20" i="7"/>
  <c r="T19" i="7"/>
  <c r="T18" i="7"/>
  <c r="T17" i="7"/>
  <c r="T15" i="7"/>
  <c r="T14" i="7"/>
  <c r="T13" i="7"/>
  <c r="T12" i="7"/>
  <c r="T11" i="7"/>
  <c r="T10" i="7"/>
  <c r="T9" i="7"/>
  <c r="T8" i="7"/>
  <c r="T7" i="7"/>
  <c r="T6" i="7"/>
  <c r="R22" i="7"/>
  <c r="R23" i="7"/>
  <c r="R16" i="7"/>
  <c r="P23" i="7"/>
  <c r="P22" i="7"/>
  <c r="O22" i="7"/>
  <c r="O23" i="7" s="1"/>
  <c r="P16" i="7"/>
  <c r="O16" i="7"/>
  <c r="K22" i="7"/>
  <c r="K23" i="7"/>
  <c r="K16" i="7"/>
  <c r="H22" i="7"/>
  <c r="H23" i="7"/>
  <c r="H16" i="7"/>
  <c r="F22" i="7"/>
  <c r="F23" i="7" s="1"/>
  <c r="F16" i="7"/>
  <c r="BL22" i="6"/>
  <c r="BL23" i="6" s="1"/>
  <c r="BL16" i="6"/>
  <c r="BH6" i="6"/>
  <c r="BF22" i="6"/>
  <c r="BB22" i="6"/>
  <c r="BB23" i="6" s="1"/>
  <c r="BB16" i="6"/>
  <c r="AY22" i="6"/>
  <c r="AY23" i="6" s="1"/>
  <c r="AY16" i="6"/>
  <c r="AV22" i="6"/>
  <c r="AV23" i="6"/>
  <c r="AV16" i="6"/>
  <c r="AS22" i="6"/>
  <c r="AS23" i="6"/>
  <c r="AS16" i="6"/>
  <c r="AP22" i="6"/>
  <c r="AP23" i="6"/>
  <c r="AP16" i="6"/>
  <c r="AM22" i="6"/>
  <c r="AM23" i="6" s="1"/>
  <c r="AM16" i="6"/>
  <c r="AG6" i="6"/>
  <c r="AD22" i="6"/>
  <c r="AD23" i="6"/>
  <c r="AD16" i="6"/>
  <c r="AA22" i="6"/>
  <c r="AA23" i="6" s="1"/>
  <c r="AA16" i="6"/>
  <c r="X22" i="6"/>
  <c r="X23" i="6" s="1"/>
  <c r="X16" i="6"/>
  <c r="T18" i="6"/>
  <c r="U18" i="6"/>
  <c r="T19" i="6"/>
  <c r="U19" i="6"/>
  <c r="T20" i="6"/>
  <c r="U20" i="6"/>
  <c r="T21" i="6"/>
  <c r="U21" i="6"/>
  <c r="U17" i="6"/>
  <c r="T7" i="6"/>
  <c r="U7" i="6"/>
  <c r="T8" i="6"/>
  <c r="U8" i="6"/>
  <c r="T9" i="6"/>
  <c r="U9" i="6"/>
  <c r="T10" i="6"/>
  <c r="U10" i="6"/>
  <c r="T11" i="6"/>
  <c r="U11" i="6"/>
  <c r="T12" i="6"/>
  <c r="U12" i="6"/>
  <c r="T13" i="6"/>
  <c r="U13" i="6"/>
  <c r="T14" i="6"/>
  <c r="U14" i="6"/>
  <c r="T15" i="6"/>
  <c r="U15" i="6"/>
  <c r="U6" i="6"/>
  <c r="T17" i="6"/>
  <c r="T6" i="6"/>
  <c r="O22" i="6"/>
  <c r="O23" i="6" s="1"/>
  <c r="O16" i="6"/>
  <c r="L22" i="6"/>
  <c r="L23" i="6"/>
  <c r="L16" i="6"/>
  <c r="I22" i="6"/>
  <c r="I23" i="6" s="1"/>
  <c r="I16" i="6"/>
  <c r="F22" i="6"/>
  <c r="F23" i="6" s="1"/>
  <c r="F16" i="6"/>
  <c r="C22" i="6"/>
  <c r="C23" i="6"/>
  <c r="C16" i="6"/>
  <c r="O16" i="5"/>
  <c r="AM22" i="5"/>
  <c r="AM23" i="5"/>
  <c r="AM16" i="5"/>
  <c r="AK22" i="5"/>
  <c r="AK23" i="5"/>
  <c r="AK16" i="5"/>
  <c r="AH22" i="5"/>
  <c r="AH23" i="5"/>
  <c r="AH16" i="5"/>
  <c r="AF22" i="5"/>
  <c r="AF23" i="5"/>
  <c r="AF16" i="5"/>
  <c r="AD22" i="5"/>
  <c r="AD23" i="5" s="1"/>
  <c r="AD16" i="5"/>
  <c r="X22" i="5"/>
  <c r="X23" i="5"/>
  <c r="X16" i="5"/>
  <c r="T22" i="5"/>
  <c r="T23" i="5"/>
  <c r="Q23" i="5"/>
  <c r="Q22" i="5"/>
  <c r="Q16" i="5"/>
  <c r="M16" i="5"/>
  <c r="K16" i="5"/>
  <c r="S16" i="5"/>
  <c r="S22" i="5"/>
  <c r="BF16" i="6" l="1"/>
  <c r="BF23" i="6"/>
  <c r="AO23" i="8"/>
  <c r="Z23" i="7"/>
  <c r="BI18" i="6"/>
  <c r="BI19" i="6"/>
  <c r="BI20" i="6"/>
  <c r="BI21" i="6"/>
  <c r="BI17" i="6"/>
  <c r="BI22" i="6" s="1"/>
  <c r="BI7" i="6"/>
  <c r="BI8" i="6"/>
  <c r="BI9" i="6"/>
  <c r="BI10" i="6"/>
  <c r="BI11" i="6"/>
  <c r="BI12" i="6"/>
  <c r="BI13" i="6"/>
  <c r="BI14" i="6"/>
  <c r="BI15" i="6"/>
  <c r="BI16" i="6"/>
  <c r="AJ22" i="6" l="1"/>
  <c r="AJ16" i="6"/>
  <c r="AJ23" i="6" l="1"/>
  <c r="BI23" i="6" s="1"/>
  <c r="AF18" i="6"/>
  <c r="AG18" i="6"/>
  <c r="AF19" i="6"/>
  <c r="AG19" i="6"/>
  <c r="AF20" i="6"/>
  <c r="AG20" i="6"/>
  <c r="AF21" i="6"/>
  <c r="AG21" i="6"/>
  <c r="AG17" i="6"/>
  <c r="AF7" i="6"/>
  <c r="AF8" i="6"/>
  <c r="AF9" i="6"/>
  <c r="AF10" i="6"/>
  <c r="AF11" i="6"/>
  <c r="AF12" i="6"/>
  <c r="AF13" i="6"/>
  <c r="AF14" i="6"/>
  <c r="AF15" i="6"/>
  <c r="BI22" i="7"/>
  <c r="BI16" i="7"/>
  <c r="T22" i="7"/>
  <c r="T16" i="7"/>
  <c r="C16" i="7"/>
  <c r="C22" i="7"/>
  <c r="C23" i="7"/>
  <c r="BI23" i="7" l="1"/>
  <c r="T23" i="7"/>
  <c r="AG22" i="6"/>
  <c r="AM23" i="8"/>
  <c r="AL23" i="8"/>
  <c r="AI23" i="8"/>
  <c r="AK23" i="8" s="1"/>
  <c r="AF23" i="8"/>
  <c r="AH23" i="8" s="1"/>
  <c r="AC23" i="8"/>
  <c r="AE23" i="8" s="1"/>
  <c r="Z23" i="8"/>
  <c r="AB23" i="8" s="1"/>
  <c r="W23" i="8"/>
  <c r="Y23" i="8" s="1"/>
  <c r="T23" i="8"/>
  <c r="V23" i="8" s="1"/>
  <c r="Q23" i="8"/>
  <c r="S23" i="8" s="1"/>
  <c r="N23" i="8"/>
  <c r="P23" i="8" s="1"/>
  <c r="K23" i="8"/>
  <c r="M23" i="8" s="1"/>
  <c r="H23" i="8"/>
  <c r="J23" i="8" s="1"/>
  <c r="E23" i="8"/>
  <c r="G23" i="8" s="1"/>
  <c r="B23" i="8"/>
  <c r="D23" i="8" s="1"/>
  <c r="AQ22" i="8"/>
  <c r="AK22" i="8"/>
  <c r="AH22" i="8"/>
  <c r="AE22" i="8"/>
  <c r="AB22" i="8"/>
  <c r="Y22" i="8"/>
  <c r="V22" i="8"/>
  <c r="S22" i="8"/>
  <c r="P22" i="8"/>
  <c r="M22" i="8"/>
  <c r="J22" i="8"/>
  <c r="G22" i="8"/>
  <c r="D22" i="8"/>
  <c r="AQ21" i="8"/>
  <c r="AK21" i="8"/>
  <c r="AE21" i="8"/>
  <c r="AB21" i="8"/>
  <c r="Y21" i="8"/>
  <c r="V21" i="8"/>
  <c r="S21" i="8"/>
  <c r="P21" i="8"/>
  <c r="M21" i="8"/>
  <c r="J21" i="8"/>
  <c r="G21" i="8"/>
  <c r="D21" i="8"/>
  <c r="AQ20" i="8"/>
  <c r="AK20" i="8"/>
  <c r="AE20" i="8"/>
  <c r="AB20" i="8"/>
  <c r="Y20" i="8"/>
  <c r="V20" i="8"/>
  <c r="S20" i="8"/>
  <c r="P20" i="8"/>
  <c r="M20" i="8"/>
  <c r="J20" i="8"/>
  <c r="G20" i="8"/>
  <c r="D20" i="8"/>
  <c r="AQ19" i="8"/>
  <c r="AK19" i="8"/>
  <c r="AH19" i="8"/>
  <c r="AE19" i="8"/>
  <c r="AB19" i="8"/>
  <c r="Y19" i="8"/>
  <c r="V19" i="8"/>
  <c r="S19" i="8"/>
  <c r="P19" i="8"/>
  <c r="M19" i="8"/>
  <c r="J19" i="8"/>
  <c r="G19" i="8"/>
  <c r="D19" i="8"/>
  <c r="AK18" i="8"/>
  <c r="AE18" i="8"/>
  <c r="AB18" i="8"/>
  <c r="Y18" i="8"/>
  <c r="V18" i="8"/>
  <c r="S18" i="8"/>
  <c r="M18" i="8"/>
  <c r="J18" i="8"/>
  <c r="G18" i="8"/>
  <c r="D18" i="8"/>
  <c r="AM17" i="8"/>
  <c r="AM24" i="8" s="1"/>
  <c r="AL17" i="8"/>
  <c r="AL24" i="8" s="1"/>
  <c r="AI17" i="8"/>
  <c r="AF17" i="8"/>
  <c r="AC17" i="8"/>
  <c r="Z17" i="8"/>
  <c r="W17" i="8"/>
  <c r="T17" i="8"/>
  <c r="Q17" i="8"/>
  <c r="Q24" i="8" s="1"/>
  <c r="S24" i="8" s="1"/>
  <c r="N17" i="8"/>
  <c r="K17" i="8"/>
  <c r="H17" i="8"/>
  <c r="E17" i="8"/>
  <c r="B17" i="8"/>
  <c r="AQ16" i="8"/>
  <c r="AK16" i="8"/>
  <c r="AH16" i="8"/>
  <c r="AE16" i="8"/>
  <c r="AB16" i="8"/>
  <c r="Y16" i="8"/>
  <c r="V16" i="8"/>
  <c r="S16" i="8"/>
  <c r="P16" i="8"/>
  <c r="M16" i="8"/>
  <c r="J16" i="8"/>
  <c r="G16" i="8"/>
  <c r="D16" i="8"/>
  <c r="AQ15" i="8"/>
  <c r="AK15" i="8"/>
  <c r="AH15" i="8"/>
  <c r="AE15" i="8"/>
  <c r="AB15" i="8"/>
  <c r="Y15" i="8"/>
  <c r="V15" i="8"/>
  <c r="S15" i="8"/>
  <c r="P15" i="8"/>
  <c r="M15" i="8"/>
  <c r="J15" i="8"/>
  <c r="G15" i="8"/>
  <c r="D15" i="8"/>
  <c r="AQ14" i="8"/>
  <c r="AK14" i="8"/>
  <c r="AH14" i="8"/>
  <c r="AE14" i="8"/>
  <c r="AB14" i="8"/>
  <c r="Y14" i="8"/>
  <c r="V14" i="8"/>
  <c r="S14" i="8"/>
  <c r="P14" i="8"/>
  <c r="M14" i="8"/>
  <c r="J14" i="8"/>
  <c r="G14" i="8"/>
  <c r="D14" i="8"/>
  <c r="AQ13" i="8"/>
  <c r="AK13" i="8"/>
  <c r="AH13" i="8"/>
  <c r="AE13" i="8"/>
  <c r="AB13" i="8"/>
  <c r="Y13" i="8"/>
  <c r="V13" i="8"/>
  <c r="S13" i="8"/>
  <c r="P13" i="8"/>
  <c r="M13" i="8"/>
  <c r="J13" i="8"/>
  <c r="G13" i="8"/>
  <c r="D13" i="8"/>
  <c r="AQ12" i="8"/>
  <c r="AK12" i="8"/>
  <c r="AH12" i="8"/>
  <c r="AE12" i="8"/>
  <c r="AB12" i="8"/>
  <c r="Y12" i="8"/>
  <c r="V12" i="8"/>
  <c r="S12" i="8"/>
  <c r="P12" i="8"/>
  <c r="M12" i="8"/>
  <c r="J12" i="8"/>
  <c r="G12" i="8"/>
  <c r="D12" i="8"/>
  <c r="AQ11" i="8"/>
  <c r="AK11" i="8"/>
  <c r="AH11" i="8"/>
  <c r="AE11" i="8"/>
  <c r="AB11" i="8"/>
  <c r="Y11" i="8"/>
  <c r="V11" i="8"/>
  <c r="S11" i="8"/>
  <c r="P11" i="8"/>
  <c r="M11" i="8"/>
  <c r="J11" i="8"/>
  <c r="G11" i="8"/>
  <c r="D11" i="8"/>
  <c r="AQ10" i="8"/>
  <c r="AK10" i="8"/>
  <c r="AH10" i="8"/>
  <c r="AE10" i="8"/>
  <c r="AB10" i="8"/>
  <c r="Y10" i="8"/>
  <c r="V10" i="8"/>
  <c r="S10" i="8"/>
  <c r="P10" i="8"/>
  <c r="M10" i="8"/>
  <c r="J10" i="8"/>
  <c r="G10" i="8"/>
  <c r="D10" i="8"/>
  <c r="AQ9" i="8"/>
  <c r="AK9" i="8"/>
  <c r="AH9" i="8"/>
  <c r="AE9" i="8"/>
  <c r="AB9" i="8"/>
  <c r="Y9" i="8"/>
  <c r="V9" i="8"/>
  <c r="S9" i="8"/>
  <c r="P9" i="8"/>
  <c r="M9" i="8"/>
  <c r="J9" i="8"/>
  <c r="G9" i="8"/>
  <c r="D9" i="8"/>
  <c r="AQ8" i="8"/>
  <c r="AK8" i="8"/>
  <c r="AH8" i="8"/>
  <c r="AE8" i="8"/>
  <c r="AB8" i="8"/>
  <c r="Y8" i="8"/>
  <c r="V8" i="8"/>
  <c r="S8" i="8"/>
  <c r="P8" i="8"/>
  <c r="M8" i="8"/>
  <c r="J8" i="8"/>
  <c r="G8" i="8"/>
  <c r="D8" i="8"/>
  <c r="AO17" i="8"/>
  <c r="AO24" i="8" s="1"/>
  <c r="AK7" i="8"/>
  <c r="AH7" i="8"/>
  <c r="AE7" i="8"/>
  <c r="AB7" i="8"/>
  <c r="Y7" i="8"/>
  <c r="V7" i="8"/>
  <c r="S7" i="8"/>
  <c r="P7" i="8"/>
  <c r="M7" i="8"/>
  <c r="J7" i="8"/>
  <c r="G7" i="8"/>
  <c r="D7" i="8"/>
  <c r="BH22" i="7"/>
  <c r="BJ22" i="7" s="1"/>
  <c r="BB22" i="7"/>
  <c r="BD22" i="7" s="1"/>
  <c r="AY22" i="7"/>
  <c r="BA22" i="7" s="1"/>
  <c r="AV22" i="7"/>
  <c r="AX22" i="7" s="1"/>
  <c r="AS22" i="7"/>
  <c r="AU22" i="7" s="1"/>
  <c r="AP22" i="7"/>
  <c r="AR22" i="7" s="1"/>
  <c r="AM22" i="7"/>
  <c r="AO22" i="7" s="1"/>
  <c r="AK22" i="7"/>
  <c r="AE22" i="7"/>
  <c r="AG22" i="7" s="1"/>
  <c r="AB22" i="7"/>
  <c r="AD22" i="7" s="1"/>
  <c r="V22" i="7"/>
  <c r="X22" i="7" s="1"/>
  <c r="Q22" i="7"/>
  <c r="N22" i="7"/>
  <c r="M22" i="7"/>
  <c r="J22" i="7"/>
  <c r="L22" i="7" s="1"/>
  <c r="G22" i="7"/>
  <c r="I22" i="7" s="1"/>
  <c r="E22" i="7"/>
  <c r="B22" i="7"/>
  <c r="D22" i="7" s="1"/>
  <c r="BJ21" i="7"/>
  <c r="BF21" i="7"/>
  <c r="BE21" i="7"/>
  <c r="BD21" i="7"/>
  <c r="BA21" i="7"/>
  <c r="AX21" i="7"/>
  <c r="AU21" i="7"/>
  <c r="AR21" i="7"/>
  <c r="AO21" i="7"/>
  <c r="AH21" i="7"/>
  <c r="AJ21" i="7" s="1"/>
  <c r="AD21" i="7"/>
  <c r="Y21" i="7"/>
  <c r="AA21" i="7" s="1"/>
  <c r="X21" i="7"/>
  <c r="S21" i="7"/>
  <c r="U21" i="7" s="1"/>
  <c r="L21" i="7"/>
  <c r="I21" i="7"/>
  <c r="D21" i="7"/>
  <c r="BJ20" i="7"/>
  <c r="BF20" i="7"/>
  <c r="BE20" i="7"/>
  <c r="BD20" i="7"/>
  <c r="BA20" i="7"/>
  <c r="AX20" i="7"/>
  <c r="AU20" i="7"/>
  <c r="AR20" i="7"/>
  <c r="AO20" i="7"/>
  <c r="AH20" i="7"/>
  <c r="AJ20" i="7" s="1"/>
  <c r="AD20" i="7"/>
  <c r="Y20" i="7"/>
  <c r="AA20" i="7" s="1"/>
  <c r="X20" i="7"/>
  <c r="S20" i="7"/>
  <c r="U20" i="7" s="1"/>
  <c r="L20" i="7"/>
  <c r="I20" i="7"/>
  <c r="D20" i="7"/>
  <c r="BJ19" i="7"/>
  <c r="BF19" i="7"/>
  <c r="BE19" i="7"/>
  <c r="BD19" i="7"/>
  <c r="BA19" i="7"/>
  <c r="AX19" i="7"/>
  <c r="AU19" i="7"/>
  <c r="AR19" i="7"/>
  <c r="AO19" i="7"/>
  <c r="AH19" i="7"/>
  <c r="AJ19" i="7" s="1"/>
  <c r="AG19" i="7"/>
  <c r="AD19" i="7"/>
  <c r="Y19" i="7"/>
  <c r="AA19" i="7" s="1"/>
  <c r="X19" i="7"/>
  <c r="S19" i="7"/>
  <c r="U19" i="7" s="1"/>
  <c r="L19" i="7"/>
  <c r="I19" i="7"/>
  <c r="D19" i="7"/>
  <c r="BJ18" i="7"/>
  <c r="BF18" i="7"/>
  <c r="BE18" i="7"/>
  <c r="BD18" i="7"/>
  <c r="BA18" i="7"/>
  <c r="AX18" i="7"/>
  <c r="AU18" i="7"/>
  <c r="AR18" i="7"/>
  <c r="AO18" i="7"/>
  <c r="AH18" i="7"/>
  <c r="AJ18" i="7" s="1"/>
  <c r="AG18" i="7"/>
  <c r="AD18" i="7"/>
  <c r="Y18" i="7"/>
  <c r="AA18" i="7" s="1"/>
  <c r="X18" i="7"/>
  <c r="S18" i="7"/>
  <c r="U18" i="7" s="1"/>
  <c r="L18" i="7"/>
  <c r="I18" i="7"/>
  <c r="D18" i="7"/>
  <c r="BJ17" i="7"/>
  <c r="BF17" i="7"/>
  <c r="BE17" i="7"/>
  <c r="BD17" i="7"/>
  <c r="BA17" i="7"/>
  <c r="AX17" i="7"/>
  <c r="AU17" i="7"/>
  <c r="AR17" i="7"/>
  <c r="AO17" i="7"/>
  <c r="AH17" i="7"/>
  <c r="AJ17" i="7" s="1"/>
  <c r="AD17" i="7"/>
  <c r="Y17" i="7"/>
  <c r="AA17" i="7" s="1"/>
  <c r="X17" i="7"/>
  <c r="S17" i="7"/>
  <c r="U17" i="7" s="1"/>
  <c r="L17" i="7"/>
  <c r="I17" i="7"/>
  <c r="D17" i="7"/>
  <c r="BH16" i="7"/>
  <c r="BB16" i="7"/>
  <c r="BD16" i="7" s="1"/>
  <c r="AY16" i="7"/>
  <c r="BA16" i="7" s="1"/>
  <c r="AV16" i="7"/>
  <c r="AS16" i="7"/>
  <c r="AP16" i="7"/>
  <c r="AM16" i="7"/>
  <c r="AK16" i="7"/>
  <c r="AE16" i="7"/>
  <c r="AE23" i="7" s="1"/>
  <c r="AG23" i="7" s="1"/>
  <c r="AB16" i="7"/>
  <c r="V16" i="7"/>
  <c r="Q16" i="7"/>
  <c r="N16" i="7"/>
  <c r="M16" i="7"/>
  <c r="J16" i="7"/>
  <c r="G16" i="7"/>
  <c r="E16" i="7"/>
  <c r="B16" i="7"/>
  <c r="BJ15" i="7"/>
  <c r="BF15" i="7"/>
  <c r="BE15" i="7"/>
  <c r="BD15" i="7"/>
  <c r="BA15" i="7"/>
  <c r="AX15" i="7"/>
  <c r="AU15" i="7"/>
  <c r="AR15" i="7"/>
  <c r="AO15" i="7"/>
  <c r="AH15" i="7"/>
  <c r="AJ15" i="7" s="1"/>
  <c r="AG15" i="7"/>
  <c r="AD15" i="7"/>
  <c r="Y15" i="7"/>
  <c r="AA15" i="7" s="1"/>
  <c r="X15" i="7"/>
  <c r="S15" i="7"/>
  <c r="U15" i="7" s="1"/>
  <c r="L15" i="7"/>
  <c r="I15" i="7"/>
  <c r="D15" i="7"/>
  <c r="BJ14" i="7"/>
  <c r="BF14" i="7"/>
  <c r="BE14" i="7"/>
  <c r="BD14" i="7"/>
  <c r="BA14" i="7"/>
  <c r="AX14" i="7"/>
  <c r="AU14" i="7"/>
  <c r="AR14" i="7"/>
  <c r="AO14" i="7"/>
  <c r="AH14" i="7"/>
  <c r="AJ14" i="7" s="1"/>
  <c r="AG14" i="7"/>
  <c r="AD14" i="7"/>
  <c r="Y14" i="7"/>
  <c r="AA14" i="7" s="1"/>
  <c r="X14" i="7"/>
  <c r="S14" i="7"/>
  <c r="U14" i="7" s="1"/>
  <c r="L14" i="7"/>
  <c r="I14" i="7"/>
  <c r="D14" i="7"/>
  <c r="BJ13" i="7"/>
  <c r="BF13" i="7"/>
  <c r="BE13" i="7"/>
  <c r="BD13" i="7"/>
  <c r="BA13" i="7"/>
  <c r="AX13" i="7"/>
  <c r="AU13" i="7"/>
  <c r="AR13" i="7"/>
  <c r="AO13" i="7"/>
  <c r="AH13" i="7"/>
  <c r="AJ13" i="7" s="1"/>
  <c r="AG13" i="7"/>
  <c r="AD13" i="7"/>
  <c r="Y13" i="7"/>
  <c r="AA13" i="7" s="1"/>
  <c r="X13" i="7"/>
  <c r="S13" i="7"/>
  <c r="U13" i="7" s="1"/>
  <c r="L13" i="7"/>
  <c r="I13" i="7"/>
  <c r="D13" i="7"/>
  <c r="BJ12" i="7"/>
  <c r="BF12" i="7"/>
  <c r="BE12" i="7"/>
  <c r="BG12" i="7" s="1"/>
  <c r="BD12" i="7"/>
  <c r="BA12" i="7"/>
  <c r="AX12" i="7"/>
  <c r="AU12" i="7"/>
  <c r="AR12" i="7"/>
  <c r="AO12" i="7"/>
  <c r="AH12" i="7"/>
  <c r="AJ12" i="7" s="1"/>
  <c r="AG12" i="7"/>
  <c r="AD12" i="7"/>
  <c r="Y12" i="7"/>
  <c r="AA12" i="7" s="1"/>
  <c r="X12" i="7"/>
  <c r="S12" i="7"/>
  <c r="U12" i="7" s="1"/>
  <c r="L12" i="7"/>
  <c r="I12" i="7"/>
  <c r="D12" i="7"/>
  <c r="BJ11" i="7"/>
  <c r="BF11" i="7"/>
  <c r="BE11" i="7"/>
  <c r="BD11" i="7"/>
  <c r="BA11" i="7"/>
  <c r="AX11" i="7"/>
  <c r="AU11" i="7"/>
  <c r="AR11" i="7"/>
  <c r="AO11" i="7"/>
  <c r="AH11" i="7"/>
  <c r="AJ11" i="7" s="1"/>
  <c r="AG11" i="7"/>
  <c r="AD11" i="7"/>
  <c r="Y11" i="7"/>
  <c r="AA11" i="7" s="1"/>
  <c r="X11" i="7"/>
  <c r="S11" i="7"/>
  <c r="U11" i="7" s="1"/>
  <c r="L11" i="7"/>
  <c r="I11" i="7"/>
  <c r="D11" i="7"/>
  <c r="BJ10" i="7"/>
  <c r="BF10" i="7"/>
  <c r="BE10" i="7"/>
  <c r="BD10" i="7"/>
  <c r="BA10" i="7"/>
  <c r="AX10" i="7"/>
  <c r="AU10" i="7"/>
  <c r="AR10" i="7"/>
  <c r="AO10" i="7"/>
  <c r="AH10" i="7"/>
  <c r="AG10" i="7"/>
  <c r="AD10" i="7"/>
  <c r="Y10" i="7"/>
  <c r="AA10" i="7" s="1"/>
  <c r="X10" i="7"/>
  <c r="S10" i="7"/>
  <c r="U10" i="7" s="1"/>
  <c r="L10" i="7"/>
  <c r="I10" i="7"/>
  <c r="D10" i="7"/>
  <c r="BJ9" i="7"/>
  <c r="BF9" i="7"/>
  <c r="BE9" i="7"/>
  <c r="BD9" i="7"/>
  <c r="BA9" i="7"/>
  <c r="AX9" i="7"/>
  <c r="AU9" i="7"/>
  <c r="AR9" i="7"/>
  <c r="AO9" i="7"/>
  <c r="AH9" i="7"/>
  <c r="AJ9" i="7" s="1"/>
  <c r="AG9" i="7"/>
  <c r="AD9" i="7"/>
  <c r="Y9" i="7"/>
  <c r="AA9" i="7" s="1"/>
  <c r="X9" i="7"/>
  <c r="S9" i="7"/>
  <c r="U9" i="7" s="1"/>
  <c r="L9" i="7"/>
  <c r="I9" i="7"/>
  <c r="D9" i="7"/>
  <c r="BJ8" i="7"/>
  <c r="BF8" i="7"/>
  <c r="BE8" i="7"/>
  <c r="BG8" i="7" s="1"/>
  <c r="BD8" i="7"/>
  <c r="BA8" i="7"/>
  <c r="AX8" i="7"/>
  <c r="AU8" i="7"/>
  <c r="AR8" i="7"/>
  <c r="AO8" i="7"/>
  <c r="AH8" i="7"/>
  <c r="AJ8" i="7" s="1"/>
  <c r="AG8" i="7"/>
  <c r="AD8" i="7"/>
  <c r="Y8" i="7"/>
  <c r="AA8" i="7" s="1"/>
  <c r="X8" i="7"/>
  <c r="S8" i="7"/>
  <c r="U8" i="7" s="1"/>
  <c r="L8" i="7"/>
  <c r="I8" i="7"/>
  <c r="D8" i="7"/>
  <c r="BJ7" i="7"/>
  <c r="BF7" i="7"/>
  <c r="BE7" i="7"/>
  <c r="BD7" i="7"/>
  <c r="BA7" i="7"/>
  <c r="AX7" i="7"/>
  <c r="AU7" i="7"/>
  <c r="AR7" i="7"/>
  <c r="AO7" i="7"/>
  <c r="AH7" i="7"/>
  <c r="AJ7" i="7" s="1"/>
  <c r="AG7" i="7"/>
  <c r="AD7" i="7"/>
  <c r="Y7" i="7"/>
  <c r="AA7" i="7" s="1"/>
  <c r="X7" i="7"/>
  <c r="S7" i="7"/>
  <c r="U7" i="7" s="1"/>
  <c r="L7" i="7"/>
  <c r="I7" i="7"/>
  <c r="D7" i="7"/>
  <c r="BJ6" i="7"/>
  <c r="BF6" i="7"/>
  <c r="BE6" i="7"/>
  <c r="BD6" i="7"/>
  <c r="BA6" i="7"/>
  <c r="AX6" i="7"/>
  <c r="AU6" i="7"/>
  <c r="AR6" i="7"/>
  <c r="AO6" i="7"/>
  <c r="AH6" i="7"/>
  <c r="AG6" i="7"/>
  <c r="AD6" i="7"/>
  <c r="Y6" i="7"/>
  <c r="X6" i="7"/>
  <c r="S6" i="7"/>
  <c r="U6" i="7" s="1"/>
  <c r="L6" i="7"/>
  <c r="I6" i="7"/>
  <c r="D6" i="7"/>
  <c r="BK22" i="6"/>
  <c r="BM22" i="6" s="1"/>
  <c r="BA22" i="6"/>
  <c r="AX22" i="6"/>
  <c r="AZ22" i="6" s="1"/>
  <c r="AU22" i="6"/>
  <c r="AW22" i="6" s="1"/>
  <c r="AR22" i="6"/>
  <c r="AT22" i="6" s="1"/>
  <c r="AO22" i="6"/>
  <c r="AQ22" i="6" s="1"/>
  <c r="AL22" i="6"/>
  <c r="AN22" i="6" s="1"/>
  <c r="AI22" i="6"/>
  <c r="AC22" i="6"/>
  <c r="AE22" i="6" s="1"/>
  <c r="Z22" i="6"/>
  <c r="AB22" i="6" s="1"/>
  <c r="W22" i="6"/>
  <c r="Y22" i="6" s="1"/>
  <c r="T22" i="6"/>
  <c r="V22" i="6" s="1"/>
  <c r="Q22" i="6"/>
  <c r="S22" i="6" s="1"/>
  <c r="N22" i="6"/>
  <c r="P22" i="6" s="1"/>
  <c r="K22" i="6"/>
  <c r="H22" i="6"/>
  <c r="J22" i="6" s="1"/>
  <c r="E22" i="6"/>
  <c r="G22" i="6" s="1"/>
  <c r="B22" i="6"/>
  <c r="D22" i="6" s="1"/>
  <c r="BM21" i="6"/>
  <c r="BH21" i="6"/>
  <c r="BJ21" i="6" s="1"/>
  <c r="AZ21" i="6"/>
  <c r="AW21" i="6"/>
  <c r="AT21" i="6"/>
  <c r="AQ21" i="6"/>
  <c r="AN21" i="6"/>
  <c r="AK21" i="6"/>
  <c r="AH21" i="6"/>
  <c r="AE21" i="6"/>
  <c r="AB21" i="6"/>
  <c r="Y21" i="6"/>
  <c r="V21" i="6"/>
  <c r="S21" i="6"/>
  <c r="P21" i="6"/>
  <c r="BM20" i="6"/>
  <c r="BH20" i="6"/>
  <c r="BJ20" i="6" s="1"/>
  <c r="AZ20" i="6"/>
  <c r="AW20" i="6"/>
  <c r="AT20" i="6"/>
  <c r="AQ20" i="6"/>
  <c r="AN20" i="6"/>
  <c r="AK20" i="6"/>
  <c r="AH20" i="6"/>
  <c r="AE20" i="6"/>
  <c r="AB20" i="6"/>
  <c r="Y20" i="6"/>
  <c r="V20" i="6"/>
  <c r="S20" i="6"/>
  <c r="P20" i="6"/>
  <c r="BM19" i="6"/>
  <c r="BH19" i="6"/>
  <c r="BJ19" i="6" s="1"/>
  <c r="BE19" i="6"/>
  <c r="BG19" i="6" s="1"/>
  <c r="AZ19" i="6"/>
  <c r="AW19" i="6"/>
  <c r="AT19" i="6"/>
  <c r="AQ19" i="6"/>
  <c r="AN19" i="6"/>
  <c r="AK19" i="6"/>
  <c r="AH19" i="6"/>
  <c r="AE19" i="6"/>
  <c r="AB19" i="6"/>
  <c r="Y19" i="6"/>
  <c r="V19" i="6"/>
  <c r="S19" i="6"/>
  <c r="P19" i="6"/>
  <c r="BM18" i="6"/>
  <c r="BH18" i="6"/>
  <c r="BJ18" i="6" s="1"/>
  <c r="BE18" i="6"/>
  <c r="BG18" i="6" s="1"/>
  <c r="AZ18" i="6"/>
  <c r="AW18" i="6"/>
  <c r="AT18" i="6"/>
  <c r="AQ18" i="6"/>
  <c r="AN18" i="6"/>
  <c r="AK18" i="6"/>
  <c r="AH18" i="6"/>
  <c r="AE18" i="6"/>
  <c r="AB18" i="6"/>
  <c r="Y18" i="6"/>
  <c r="V18" i="6"/>
  <c r="S18" i="6"/>
  <c r="P18" i="6"/>
  <c r="BM17" i="6"/>
  <c r="BH17" i="6"/>
  <c r="BJ17" i="6" s="1"/>
  <c r="AZ17" i="6"/>
  <c r="AW17" i="6"/>
  <c r="AT17" i="6"/>
  <c r="AQ17" i="6"/>
  <c r="AN17" i="6"/>
  <c r="AK17" i="6"/>
  <c r="AF17" i="6"/>
  <c r="AF22" i="6" s="1"/>
  <c r="AE17" i="6"/>
  <c r="AB17" i="6"/>
  <c r="Y17" i="6"/>
  <c r="V17" i="6"/>
  <c r="S17" i="6"/>
  <c r="P17" i="6"/>
  <c r="BK16" i="6"/>
  <c r="BM16" i="6" s="1"/>
  <c r="BA16" i="6"/>
  <c r="AX16" i="6"/>
  <c r="AU16" i="6"/>
  <c r="AR16" i="6"/>
  <c r="AL16" i="6"/>
  <c r="AL23" i="6" s="1"/>
  <c r="AN23" i="6" s="1"/>
  <c r="AK16" i="6"/>
  <c r="AI16" i="6"/>
  <c r="AC16" i="6"/>
  <c r="Z16" i="6"/>
  <c r="W16" i="6"/>
  <c r="Q16" i="6"/>
  <c r="S16" i="6" s="1"/>
  <c r="N16" i="6"/>
  <c r="K16" i="6"/>
  <c r="H16" i="6"/>
  <c r="E16" i="6"/>
  <c r="B16" i="6"/>
  <c r="BM15" i="6"/>
  <c r="BH15" i="6"/>
  <c r="BJ15" i="6" s="1"/>
  <c r="AZ15" i="6"/>
  <c r="AW15" i="6"/>
  <c r="AT15" i="6"/>
  <c r="AQ15" i="6"/>
  <c r="AN15" i="6"/>
  <c r="AE15" i="6"/>
  <c r="AB15" i="6"/>
  <c r="Y15" i="6"/>
  <c r="V15" i="6"/>
  <c r="S15" i="6"/>
  <c r="P15" i="6"/>
  <c r="BM14" i="6"/>
  <c r="BH14" i="6"/>
  <c r="BJ14" i="6" s="1"/>
  <c r="AZ14" i="6"/>
  <c r="AW14" i="6"/>
  <c r="AT14" i="6"/>
  <c r="AQ14" i="6"/>
  <c r="AN14" i="6"/>
  <c r="AE14" i="6"/>
  <c r="AB14" i="6"/>
  <c r="Y14" i="6"/>
  <c r="V14" i="6"/>
  <c r="S14" i="6"/>
  <c r="P14" i="6"/>
  <c r="BM13" i="6"/>
  <c r="BH13" i="6"/>
  <c r="BJ13" i="6" s="1"/>
  <c r="AZ13" i="6"/>
  <c r="AW13" i="6"/>
  <c r="AT13" i="6"/>
  <c r="AQ13" i="6"/>
  <c r="AN13" i="6"/>
  <c r="AE13" i="6"/>
  <c r="AB13" i="6"/>
  <c r="Y13" i="6"/>
  <c r="V13" i="6"/>
  <c r="S13" i="6"/>
  <c r="P13" i="6"/>
  <c r="BM12" i="6"/>
  <c r="BH12" i="6"/>
  <c r="BJ12" i="6" s="1"/>
  <c r="AZ12" i="6"/>
  <c r="AW12" i="6"/>
  <c r="AT12" i="6"/>
  <c r="AQ12" i="6"/>
  <c r="AN12" i="6"/>
  <c r="AE12" i="6"/>
  <c r="AB12" i="6"/>
  <c r="Y12" i="6"/>
  <c r="V12" i="6"/>
  <c r="S12" i="6"/>
  <c r="P12" i="6"/>
  <c r="BM11" i="6"/>
  <c r="BH11" i="6"/>
  <c r="BJ11" i="6" s="1"/>
  <c r="AZ11" i="6"/>
  <c r="AW11" i="6"/>
  <c r="AT11" i="6"/>
  <c r="AQ11" i="6"/>
  <c r="AN11" i="6"/>
  <c r="AE11" i="6"/>
  <c r="AB11" i="6"/>
  <c r="Y11" i="6"/>
  <c r="V11" i="6"/>
  <c r="S11" i="6"/>
  <c r="P11" i="6"/>
  <c r="BM10" i="6"/>
  <c r="BH10" i="6"/>
  <c r="BE10" i="6" s="1"/>
  <c r="BG10" i="6" s="1"/>
  <c r="AZ10" i="6"/>
  <c r="AW10" i="6"/>
  <c r="AT10" i="6"/>
  <c r="AQ10" i="6"/>
  <c r="AN10" i="6"/>
  <c r="AE10" i="6"/>
  <c r="AB10" i="6"/>
  <c r="Y10" i="6"/>
  <c r="V10" i="6"/>
  <c r="S10" i="6"/>
  <c r="P10" i="6"/>
  <c r="BM9" i="6"/>
  <c r="BH9" i="6"/>
  <c r="BJ9" i="6" s="1"/>
  <c r="AZ9" i="6"/>
  <c r="AW9" i="6"/>
  <c r="AT9" i="6"/>
  <c r="AQ9" i="6"/>
  <c r="AN9" i="6"/>
  <c r="AE9" i="6"/>
  <c r="AB9" i="6"/>
  <c r="Y9" i="6"/>
  <c r="V9" i="6"/>
  <c r="S9" i="6"/>
  <c r="P9" i="6"/>
  <c r="BM8" i="6"/>
  <c r="BH8" i="6"/>
  <c r="BJ8" i="6" s="1"/>
  <c r="BE8" i="6"/>
  <c r="BG8" i="6" s="1"/>
  <c r="AZ8" i="6"/>
  <c r="AW8" i="6"/>
  <c r="AT8" i="6"/>
  <c r="AQ8" i="6"/>
  <c r="AN8" i="6"/>
  <c r="AE8" i="6"/>
  <c r="AB8" i="6"/>
  <c r="Y8" i="6"/>
  <c r="V8" i="6"/>
  <c r="S8" i="6"/>
  <c r="P8" i="6"/>
  <c r="BM7" i="6"/>
  <c r="BH7" i="6"/>
  <c r="BJ7" i="6" s="1"/>
  <c r="AZ7" i="6"/>
  <c r="AW7" i="6"/>
  <c r="AT7" i="6"/>
  <c r="AQ7" i="6"/>
  <c r="AN7" i="6"/>
  <c r="AE7" i="6"/>
  <c r="AB7" i="6"/>
  <c r="Y7" i="6"/>
  <c r="V7" i="6"/>
  <c r="S7" i="6"/>
  <c r="P7" i="6"/>
  <c r="BM6" i="6"/>
  <c r="BJ6" i="6"/>
  <c r="BE6" i="6"/>
  <c r="BG6" i="6" s="1"/>
  <c r="AZ6" i="6"/>
  <c r="AW6" i="6"/>
  <c r="AT6" i="6"/>
  <c r="AQ6" i="6"/>
  <c r="AN6" i="6"/>
  <c r="AF6" i="6"/>
  <c r="AF16" i="6" s="1"/>
  <c r="AE6" i="6"/>
  <c r="AB6" i="6"/>
  <c r="Y6" i="6"/>
  <c r="V6" i="6"/>
  <c r="S6" i="6"/>
  <c r="P6" i="6"/>
  <c r="T24" i="8" l="1"/>
  <c r="V24" i="8" s="1"/>
  <c r="H24" i="8"/>
  <c r="J24" i="8" s="1"/>
  <c r="E24" i="8"/>
  <c r="G24" i="8" s="1"/>
  <c r="AB23" i="7"/>
  <c r="AD23" i="7" s="1"/>
  <c r="AC24" i="8"/>
  <c r="AE24" i="8" s="1"/>
  <c r="AS23" i="7"/>
  <c r="AU23" i="7" s="1"/>
  <c r="AP23" i="7"/>
  <c r="AR23" i="7" s="1"/>
  <c r="AR16" i="7"/>
  <c r="AM23" i="7"/>
  <c r="AO23" i="7" s="1"/>
  <c r="AO16" i="7"/>
  <c r="N23" i="7"/>
  <c r="M23" i="7"/>
  <c r="J23" i="7"/>
  <c r="L23" i="7" s="1"/>
  <c r="BA23" i="6"/>
  <c r="AX23" i="6"/>
  <c r="AZ23" i="6" s="1"/>
  <c r="AI23" i="6"/>
  <c r="AK23" i="6" s="1"/>
  <c r="BE21" i="6"/>
  <c r="BG21" i="6" s="1"/>
  <c r="BE12" i="6"/>
  <c r="BG12" i="6" s="1"/>
  <c r="AC23" i="6"/>
  <c r="AE23" i="6" s="1"/>
  <c r="Z23" i="6"/>
  <c r="AB23" i="6" s="1"/>
  <c r="V23" i="6"/>
  <c r="W23" i="6"/>
  <c r="Y23" i="6" s="1"/>
  <c r="B23" i="6"/>
  <c r="D23" i="6" s="1"/>
  <c r="AI24" i="8"/>
  <c r="AK24" i="8" s="1"/>
  <c r="AF24" i="8"/>
  <c r="AH24" i="8" s="1"/>
  <c r="AH17" i="8"/>
  <c r="Z24" i="8"/>
  <c r="AB24" i="8" s="1"/>
  <c r="W24" i="8"/>
  <c r="Y24" i="8" s="1"/>
  <c r="N24" i="8"/>
  <c r="P24" i="8" s="1"/>
  <c r="K24" i="8"/>
  <c r="M24" i="8" s="1"/>
  <c r="B24" i="8"/>
  <c r="D24" i="8" s="1"/>
  <c r="AQ23" i="8"/>
  <c r="BB23" i="7"/>
  <c r="BD23" i="7" s="1"/>
  <c r="AY23" i="7"/>
  <c r="BA23" i="7" s="1"/>
  <c r="AV23" i="7"/>
  <c r="AX23" i="7" s="1"/>
  <c r="AX16" i="7"/>
  <c r="AU16" i="7"/>
  <c r="BG21" i="7"/>
  <c r="BG13" i="7"/>
  <c r="BG19" i="7"/>
  <c r="BG20" i="7"/>
  <c r="AK23" i="7"/>
  <c r="V23" i="7"/>
  <c r="X23" i="7" s="1"/>
  <c r="Q23" i="7"/>
  <c r="G23" i="7"/>
  <c r="I23" i="7" s="1"/>
  <c r="E23" i="7"/>
  <c r="B23" i="7"/>
  <c r="D23" i="7" s="1"/>
  <c r="BE15" i="6"/>
  <c r="BG15" i="6" s="1"/>
  <c r="AZ16" i="6"/>
  <c r="AU23" i="6"/>
  <c r="AW23" i="6" s="1"/>
  <c r="AR23" i="6"/>
  <c r="AT23" i="6" s="1"/>
  <c r="AT16" i="6"/>
  <c r="AO23" i="6"/>
  <c r="AQ23" i="6" s="1"/>
  <c r="AQ16" i="6"/>
  <c r="AN16" i="6"/>
  <c r="BJ16" i="6"/>
  <c r="BJ10" i="6"/>
  <c r="BE14" i="6"/>
  <c r="BG14" i="6" s="1"/>
  <c r="AE16" i="6"/>
  <c r="AB16" i="6"/>
  <c r="AH22" i="6"/>
  <c r="Y16" i="6"/>
  <c r="V16" i="6"/>
  <c r="Q23" i="6"/>
  <c r="S23" i="6" s="1"/>
  <c r="N23" i="6"/>
  <c r="P23" i="6" s="1"/>
  <c r="P16" i="6"/>
  <c r="K23" i="6"/>
  <c r="M23" i="6" s="1"/>
  <c r="M16" i="6"/>
  <c r="H23" i="6"/>
  <c r="J23" i="6" s="1"/>
  <c r="D16" i="6"/>
  <c r="E23" i="6"/>
  <c r="G23" i="6" s="1"/>
  <c r="BE16" i="7"/>
  <c r="BG7" i="7"/>
  <c r="BG10" i="7"/>
  <c r="BG11" i="7"/>
  <c r="BG14" i="7"/>
  <c r="BG15" i="7"/>
  <c r="I16" i="7"/>
  <c r="L16" i="7"/>
  <c r="BF22" i="7"/>
  <c r="BE17" i="6"/>
  <c r="BG17" i="6" s="1"/>
  <c r="BE20" i="6"/>
  <c r="BG20" i="6" s="1"/>
  <c r="BE7" i="6"/>
  <c r="BG7" i="6" s="1"/>
  <c r="BE9" i="6"/>
  <c r="BG9" i="6" s="1"/>
  <c r="BE11" i="6"/>
  <c r="BG11" i="6" s="1"/>
  <c r="BE13" i="6"/>
  <c r="BG13" i="6" s="1"/>
  <c r="AF23" i="6"/>
  <c r="BH22" i="6"/>
  <c r="BJ22" i="6" s="1"/>
  <c r="AK22" i="6"/>
  <c r="BK23" i="6"/>
  <c r="S16" i="7"/>
  <c r="AJ6" i="7"/>
  <c r="AH16" i="7"/>
  <c r="BF16" i="7"/>
  <c r="BG9" i="7"/>
  <c r="AJ10" i="7"/>
  <c r="AH17" i="6"/>
  <c r="AA6" i="7"/>
  <c r="Y16" i="7"/>
  <c r="BG6" i="7"/>
  <c r="BH23" i="7"/>
  <c r="BJ23" i="7" s="1"/>
  <c r="BJ16" i="7"/>
  <c r="S22" i="7"/>
  <c r="U22" i="7" s="1"/>
  <c r="Y22" i="7"/>
  <c r="AA22" i="7" s="1"/>
  <c r="AQ7" i="8"/>
  <c r="D16" i="7"/>
  <c r="X16" i="7"/>
  <c r="AD16" i="7"/>
  <c r="AG16" i="7"/>
  <c r="BE22" i="7"/>
  <c r="BG17" i="7"/>
  <c r="BG18" i="7"/>
  <c r="AH22" i="7"/>
  <c r="AJ22" i="7" s="1"/>
  <c r="D17" i="8"/>
  <c r="G17" i="8"/>
  <c r="J17" i="8"/>
  <c r="M17" i="8"/>
  <c r="P17" i="8"/>
  <c r="S17" i="8"/>
  <c r="V17" i="8"/>
  <c r="Y17" i="8"/>
  <c r="AB17" i="8"/>
  <c r="AE17" i="8"/>
  <c r="AK17" i="8"/>
  <c r="AQ18" i="8"/>
  <c r="BG22" i="7" l="1"/>
  <c r="BF23" i="7"/>
  <c r="BE23" i="7"/>
  <c r="BG23" i="7" s="1"/>
  <c r="BE22" i="6"/>
  <c r="BG22" i="6" s="1"/>
  <c r="BE16" i="6"/>
  <c r="BM23" i="6"/>
  <c r="BH23" i="6"/>
  <c r="BJ23" i="6" s="1"/>
  <c r="AQ24" i="8"/>
  <c r="AQ17" i="8"/>
  <c r="BG16" i="7"/>
  <c r="Y23" i="7"/>
  <c r="AA23" i="7" s="1"/>
  <c r="AA16" i="7"/>
  <c r="AH23" i="7"/>
  <c r="AJ23" i="7" s="1"/>
  <c r="AJ16" i="7"/>
  <c r="S23" i="7"/>
  <c r="U23" i="7" s="1"/>
  <c r="U16" i="7"/>
  <c r="BG16" i="6" l="1"/>
  <c r="BE23" i="6"/>
  <c r="BG23" i="6" s="1"/>
  <c r="AA22" i="5"/>
  <c r="AA16" i="5"/>
  <c r="AA23" i="5" l="1"/>
  <c r="U13" i="5"/>
  <c r="U16" i="5" s="1"/>
  <c r="M22" i="5"/>
  <c r="M23" i="5" s="1"/>
  <c r="O22" i="5"/>
  <c r="O23" i="5" s="1"/>
  <c r="K22" i="5"/>
  <c r="K23" i="5"/>
  <c r="AL23" i="5"/>
  <c r="AJ23" i="5"/>
  <c r="S23" i="5"/>
  <c r="AL22" i="5"/>
  <c r="AJ22" i="5"/>
  <c r="AG22" i="5"/>
  <c r="AI22" i="5" s="1"/>
  <c r="AE22" i="5"/>
  <c r="AC22" i="5"/>
  <c r="Z22" i="5"/>
  <c r="AB22" i="5" s="1"/>
  <c r="W22" i="5"/>
  <c r="Y22" i="5" s="1"/>
  <c r="P22" i="5"/>
  <c r="R22" i="5" s="1"/>
  <c r="N22" i="5"/>
  <c r="L22" i="5"/>
  <c r="J22" i="5"/>
  <c r="F22" i="5"/>
  <c r="E22" i="5"/>
  <c r="C22" i="5"/>
  <c r="B22" i="5"/>
  <c r="H22" i="5" s="1"/>
  <c r="AI21" i="5"/>
  <c r="AB21" i="5"/>
  <c r="Y21" i="5"/>
  <c r="U21" i="5"/>
  <c r="R21" i="5"/>
  <c r="H21" i="5"/>
  <c r="G21" i="5"/>
  <c r="D21" i="5"/>
  <c r="AI20" i="5"/>
  <c r="AB20" i="5"/>
  <c r="Y20" i="5"/>
  <c r="U20" i="5"/>
  <c r="R20" i="5"/>
  <c r="H20" i="5"/>
  <c r="G20" i="5"/>
  <c r="D20" i="5"/>
  <c r="AI19" i="5"/>
  <c r="AB19" i="5"/>
  <c r="Y19" i="5"/>
  <c r="U19" i="5"/>
  <c r="R19" i="5"/>
  <c r="H19" i="5"/>
  <c r="G19" i="5"/>
  <c r="D19" i="5"/>
  <c r="AI18" i="5"/>
  <c r="AB18" i="5"/>
  <c r="Y18" i="5"/>
  <c r="U18" i="5"/>
  <c r="R18" i="5"/>
  <c r="H18" i="5"/>
  <c r="G18" i="5"/>
  <c r="D18" i="5"/>
  <c r="AI17" i="5"/>
  <c r="AB17" i="5"/>
  <c r="Y17" i="5"/>
  <c r="U17" i="5"/>
  <c r="R17" i="5"/>
  <c r="H17" i="5"/>
  <c r="G17" i="5"/>
  <c r="D17" i="5"/>
  <c r="AL16" i="5"/>
  <c r="AJ16" i="5"/>
  <c r="AG16" i="5"/>
  <c r="AI16" i="5" s="1"/>
  <c r="AE16" i="5"/>
  <c r="AC16" i="5"/>
  <c r="Z16" i="5"/>
  <c r="AB16" i="5" s="1"/>
  <c r="W16" i="5"/>
  <c r="Y16" i="5" s="1"/>
  <c r="P16" i="5"/>
  <c r="N16" i="5"/>
  <c r="L16" i="5"/>
  <c r="J16" i="5"/>
  <c r="F16" i="5"/>
  <c r="E16" i="5"/>
  <c r="C16" i="5"/>
  <c r="AI15" i="5"/>
  <c r="AB15" i="5"/>
  <c r="Y15" i="5"/>
  <c r="U15" i="5"/>
  <c r="R15" i="5"/>
  <c r="H15" i="5"/>
  <c r="G15" i="5"/>
  <c r="D15" i="5"/>
  <c r="AI14" i="5"/>
  <c r="AB14" i="5"/>
  <c r="Y14" i="5"/>
  <c r="U14" i="5"/>
  <c r="R14" i="5"/>
  <c r="H14" i="5"/>
  <c r="G14" i="5"/>
  <c r="D14" i="5"/>
  <c r="AI13" i="5"/>
  <c r="AB13" i="5"/>
  <c r="Y13" i="5"/>
  <c r="R13" i="5"/>
  <c r="H13" i="5"/>
  <c r="G13" i="5"/>
  <c r="D13" i="5"/>
  <c r="AI12" i="5"/>
  <c r="AB12" i="5"/>
  <c r="Y12" i="5"/>
  <c r="U12" i="5"/>
  <c r="R12" i="5"/>
  <c r="H12" i="5"/>
  <c r="G12" i="5"/>
  <c r="D12" i="5"/>
  <c r="AI11" i="5"/>
  <c r="AB11" i="5"/>
  <c r="Y11" i="5"/>
  <c r="U11" i="5"/>
  <c r="R11" i="5"/>
  <c r="H11" i="5"/>
  <c r="G11" i="5"/>
  <c r="D11" i="5"/>
  <c r="AI10" i="5"/>
  <c r="AB10" i="5"/>
  <c r="Y10" i="5"/>
  <c r="U10" i="5"/>
  <c r="R10" i="5"/>
  <c r="H10" i="5"/>
  <c r="G10" i="5"/>
  <c r="D10" i="5"/>
  <c r="AI9" i="5"/>
  <c r="AB9" i="5"/>
  <c r="Y9" i="5"/>
  <c r="U9" i="5"/>
  <c r="R9" i="5"/>
  <c r="H9" i="5"/>
  <c r="G9" i="5"/>
  <c r="D9" i="5"/>
  <c r="AI8" i="5"/>
  <c r="AB8" i="5"/>
  <c r="Y8" i="5"/>
  <c r="U8" i="5"/>
  <c r="R8" i="5"/>
  <c r="H8" i="5"/>
  <c r="G8" i="5"/>
  <c r="D8" i="5"/>
  <c r="AI7" i="5"/>
  <c r="AB7" i="5"/>
  <c r="Y7" i="5"/>
  <c r="R7" i="5"/>
  <c r="H7" i="5"/>
  <c r="G7" i="5"/>
  <c r="D7" i="5"/>
  <c r="AI6" i="5"/>
  <c r="AB6" i="5"/>
  <c r="Y6" i="5"/>
  <c r="R6" i="5"/>
  <c r="H6" i="5"/>
  <c r="G6" i="5"/>
  <c r="D6" i="5"/>
  <c r="M5" i="5"/>
  <c r="O5" i="5" s="1"/>
  <c r="Q5" i="5" s="1"/>
  <c r="T5" i="5" s="1"/>
  <c r="V5" i="5" s="1"/>
  <c r="X5" i="5" s="1"/>
  <c r="AA5" i="5" s="1"/>
  <c r="AD5" i="5" s="1"/>
  <c r="AF5" i="5" s="1"/>
  <c r="AH5" i="5" s="1"/>
  <c r="AK5" i="5" s="1"/>
  <c r="AM5" i="5" s="1"/>
  <c r="L5" i="5"/>
  <c r="N5" i="5" s="1"/>
  <c r="P5" i="5" s="1"/>
  <c r="S5" i="5" s="1"/>
  <c r="U5" i="5" s="1"/>
  <c r="W5" i="5" s="1"/>
  <c r="Z5" i="5" s="1"/>
  <c r="AC5" i="5" s="1"/>
  <c r="AE5" i="5" s="1"/>
  <c r="AG5" i="5" s="1"/>
  <c r="AJ5" i="5" s="1"/>
  <c r="AL5" i="5" s="1"/>
  <c r="J23" i="5" l="1"/>
  <c r="AE23" i="5"/>
  <c r="AC23" i="5"/>
  <c r="Z23" i="5"/>
  <c r="AB23" i="5" s="1"/>
  <c r="W23" i="5"/>
  <c r="Y23" i="5" s="1"/>
  <c r="P23" i="5"/>
  <c r="R23" i="5" s="1"/>
  <c r="R16" i="5"/>
  <c r="N23" i="5"/>
  <c r="L23" i="5"/>
  <c r="U23" i="5"/>
  <c r="E23" i="5"/>
  <c r="G23" i="5" s="1"/>
  <c r="B23" i="5"/>
  <c r="H23" i="5" s="1"/>
  <c r="AG23" i="5"/>
  <c r="AI23" i="5" s="1"/>
  <c r="I22" i="5"/>
  <c r="C23" i="5"/>
  <c r="D16" i="5"/>
  <c r="F23" i="5"/>
  <c r="G22" i="5"/>
  <c r="H16" i="5"/>
  <c r="D22" i="5"/>
  <c r="G16" i="5"/>
  <c r="U22" i="5"/>
  <c r="D23" i="5" l="1"/>
  <c r="AK6" i="6"/>
  <c r="AK15" i="6"/>
  <c r="AK14" i="6"/>
  <c r="AK13" i="6"/>
  <c r="AK12" i="6"/>
  <c r="AK11" i="6"/>
  <c r="AK10" i="6"/>
  <c r="AK9" i="6"/>
  <c r="AK8" i="6"/>
  <c r="AK7" i="6"/>
  <c r="AH6" i="6"/>
  <c r="AG8" i="6"/>
  <c r="AH8" i="6" s="1"/>
  <c r="AG10" i="6"/>
  <c r="AH10" i="6" s="1"/>
  <c r="AG12" i="6"/>
  <c r="AH12" i="6" s="1"/>
  <c r="AG14" i="6"/>
  <c r="AH14" i="6" s="1"/>
  <c r="AG7" i="6"/>
  <c r="AH7" i="6" s="1"/>
  <c r="AG9" i="6"/>
  <c r="AH9" i="6" s="1"/>
  <c r="AG11" i="6"/>
  <c r="AH11" i="6" s="1"/>
  <c r="AG13" i="6"/>
  <c r="AH13" i="6" s="1"/>
  <c r="AG15" i="6"/>
  <c r="AH15" i="6" s="1"/>
  <c r="AG16" i="6" l="1"/>
  <c r="AG23" i="6" l="1"/>
  <c r="AH23" i="6" s="1"/>
  <c r="AH16" i="6"/>
</calcChain>
</file>

<file path=xl/sharedStrings.xml><?xml version="1.0" encoding="utf-8"?>
<sst xmlns="http://schemas.openxmlformats.org/spreadsheetml/2006/main" count="379" uniqueCount="125">
  <si>
    <t>（単位：千円）</t>
  </si>
  <si>
    <t>歳入総額</t>
    <rPh sb="0" eb="2">
      <t>サイニュウ</t>
    </rPh>
    <rPh sb="2" eb="4">
      <t>ソウガク</t>
    </rPh>
    <phoneticPr fontId="2"/>
  </si>
  <si>
    <t>歳出総額</t>
    <rPh sb="0" eb="2">
      <t>サイシュツ</t>
    </rPh>
    <rPh sb="2" eb="4">
      <t>ソウガク</t>
    </rPh>
    <phoneticPr fontId="2"/>
  </si>
  <si>
    <t>形式収支（歳入-歳出）</t>
    <rPh sb="0" eb="2">
      <t>ケイシキ</t>
    </rPh>
    <rPh sb="2" eb="4">
      <t>シュウシ</t>
    </rPh>
    <rPh sb="5" eb="7">
      <t>サイニュウ</t>
    </rPh>
    <rPh sb="8" eb="10">
      <t>サイシュツ</t>
    </rPh>
    <phoneticPr fontId="2"/>
  </si>
  <si>
    <t>実質収支</t>
  </si>
  <si>
    <t>単年度収支</t>
  </si>
  <si>
    <t>実質単年度収支</t>
    <rPh sb="5" eb="7">
      <t>シュウシ</t>
    </rPh>
    <phoneticPr fontId="2"/>
  </si>
  <si>
    <t>標準財政規模</t>
  </si>
  <si>
    <t>財政力指数
（3ヵ年平均）</t>
    <rPh sb="0" eb="3">
      <t>ザイセイリョク</t>
    </rPh>
    <rPh sb="3" eb="5">
      <t>シスウ</t>
    </rPh>
    <rPh sb="9" eb="10">
      <t>ネン</t>
    </rPh>
    <rPh sb="10" eb="12">
      <t>ヘイキン</t>
    </rPh>
    <phoneticPr fontId="2"/>
  </si>
  <si>
    <t>実質収支比率</t>
    <rPh sb="0" eb="2">
      <t>ジッシツ</t>
    </rPh>
    <rPh sb="2" eb="4">
      <t>シュウシ</t>
    </rPh>
    <rPh sb="4" eb="6">
      <t>ヒリツ</t>
    </rPh>
    <phoneticPr fontId="2"/>
  </si>
  <si>
    <t>地方債現在高</t>
  </si>
  <si>
    <t>基金残高</t>
    <rPh sb="0" eb="2">
      <t>キキン</t>
    </rPh>
    <rPh sb="2" eb="4">
      <t>ザンダカ</t>
    </rPh>
    <phoneticPr fontId="2"/>
  </si>
  <si>
    <t>うち財政調整基金残高</t>
  </si>
  <si>
    <t>うち減債基金残高</t>
  </si>
  <si>
    <t>債務負担行為支出予定額</t>
    <rPh sb="0" eb="2">
      <t>サイム</t>
    </rPh>
    <rPh sb="2" eb="4">
      <t>フタン</t>
    </rPh>
    <rPh sb="4" eb="6">
      <t>コウイ</t>
    </rPh>
    <phoneticPr fontId="2"/>
  </si>
  <si>
    <t>経常収支比率</t>
    <rPh sb="0" eb="2">
      <t>ケイジョウ</t>
    </rPh>
    <rPh sb="2" eb="4">
      <t>シュウシ</t>
    </rPh>
    <rPh sb="4" eb="6">
      <t>ヒリツ</t>
    </rPh>
    <phoneticPr fontId="2"/>
  </si>
  <si>
    <t>公債費負担比率</t>
    <rPh sb="3" eb="5">
      <t>フタン</t>
    </rPh>
    <rPh sb="5" eb="7">
      <t>ヒリツ</t>
    </rPh>
    <phoneticPr fontId="2"/>
  </si>
  <si>
    <t>伸率</t>
    <rPh sb="0" eb="1">
      <t>ノ</t>
    </rPh>
    <rPh sb="1" eb="2">
      <t>リツ</t>
    </rPh>
    <phoneticPr fontId="2"/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</si>
  <si>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</si>
  <si>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</si>
  <si>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</si>
  <si>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</si>
  <si>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</si>
  <si>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</si>
  <si>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</si>
  <si>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</si>
  <si>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  <rPh sb="0" eb="3">
      <t>ナントシ</t>
    </rPh>
    <phoneticPr fontId="2"/>
  </si>
  <si>
    <t>射水市</t>
    <rPh sb="0" eb="3">
      <t>イミズシ</t>
    </rPh>
    <phoneticPr fontId="2"/>
  </si>
  <si>
    <t>市　計</t>
  </si>
  <si>
    <t>舟橋村</t>
  </si>
  <si>
    <t>上市町</t>
  </si>
  <si>
    <t>立山町</t>
  </si>
  <si>
    <t>入善町</t>
  </si>
  <si>
    <t>朝日町</t>
  </si>
  <si>
    <t>町村計</t>
  </si>
  <si>
    <t>市町村計</t>
    <rPh sb="0" eb="3">
      <t>シチョウソン</t>
    </rPh>
    <phoneticPr fontId="2"/>
  </si>
  <si>
    <t>※　経常収支比率　　　減収補てん債、臨時財政対策債を経常一般財源等に加算。</t>
    <rPh sb="2" eb="4">
      <t>ケイジョウ</t>
    </rPh>
    <rPh sb="4" eb="6">
      <t>シュウシ</t>
    </rPh>
    <rPh sb="6" eb="8">
      <t>ヒリツ</t>
    </rPh>
    <rPh sb="11" eb="13">
      <t>ゲンシュウ</t>
    </rPh>
    <rPh sb="13" eb="14">
      <t>ホ</t>
    </rPh>
    <rPh sb="16" eb="17">
      <t>サイ</t>
    </rPh>
    <rPh sb="18" eb="20">
      <t>リンジ</t>
    </rPh>
    <rPh sb="20" eb="22">
      <t>ザイセイ</t>
    </rPh>
    <rPh sb="22" eb="24">
      <t>タイサク</t>
    </rPh>
    <rPh sb="24" eb="25">
      <t>サイ</t>
    </rPh>
    <rPh sb="26" eb="28">
      <t>ケイジョウ</t>
    </rPh>
    <rPh sb="28" eb="30">
      <t>イッパン</t>
    </rPh>
    <rPh sb="30" eb="32">
      <t>ザイゲン</t>
    </rPh>
    <rPh sb="32" eb="33">
      <t>トウ</t>
    </rPh>
    <rPh sb="34" eb="36">
      <t>カサン</t>
    </rPh>
    <phoneticPr fontId="2"/>
  </si>
  <si>
    <t>※　公債費負担比率　　繰上償還充当一般財源等を公債費充当一般財源等から除外。</t>
    <rPh sb="2" eb="4">
      <t>コウサイ</t>
    </rPh>
    <rPh sb="4" eb="5">
      <t>ヒ</t>
    </rPh>
    <rPh sb="5" eb="7">
      <t>フタン</t>
    </rPh>
    <rPh sb="7" eb="9">
      <t>ヒリツ</t>
    </rPh>
    <rPh sb="11" eb="13">
      <t>クリアゲ</t>
    </rPh>
    <rPh sb="13" eb="15">
      <t>ショウカン</t>
    </rPh>
    <rPh sb="15" eb="17">
      <t>ジュウトウ</t>
    </rPh>
    <rPh sb="17" eb="19">
      <t>イッパン</t>
    </rPh>
    <rPh sb="19" eb="21">
      <t>ザイゲン</t>
    </rPh>
    <rPh sb="21" eb="22">
      <t>トウ</t>
    </rPh>
    <rPh sb="23" eb="25">
      <t>コウサイ</t>
    </rPh>
    <rPh sb="25" eb="26">
      <t>ヒ</t>
    </rPh>
    <rPh sb="26" eb="28">
      <t>ジュウトウ</t>
    </rPh>
    <rPh sb="28" eb="30">
      <t>イッパン</t>
    </rPh>
    <rPh sb="30" eb="32">
      <t>ザイゲン</t>
    </rPh>
    <rPh sb="32" eb="33">
      <t>トウ</t>
    </rPh>
    <rPh sb="35" eb="37">
      <t>ジョガイ</t>
    </rPh>
    <phoneticPr fontId="2"/>
  </si>
  <si>
    <t>※　各指標の平均は、単純平均。</t>
  </si>
  <si>
    <t>市町村税</t>
    <rPh sb="0" eb="2">
      <t>シチョウ</t>
    </rPh>
    <rPh sb="2" eb="4">
      <t>ソンゼイ</t>
    </rPh>
    <phoneticPr fontId="1"/>
  </si>
  <si>
    <t>地方譲与税</t>
  </si>
  <si>
    <t>地方交付税</t>
  </si>
  <si>
    <t>地方消費税交付金</t>
    <rPh sb="0" eb="2">
      <t>チホウ</t>
    </rPh>
    <rPh sb="2" eb="5">
      <t>ショウヒゼイ</t>
    </rPh>
    <rPh sb="5" eb="8">
      <t>コウフキン</t>
    </rPh>
    <phoneticPr fontId="1"/>
  </si>
  <si>
    <t>その他の一般財源</t>
    <rPh sb="2" eb="3">
      <t>タ</t>
    </rPh>
    <rPh sb="4" eb="6">
      <t>イッパン</t>
    </rPh>
    <rPh sb="6" eb="8">
      <t>ザイゲン</t>
    </rPh>
    <phoneticPr fontId="1"/>
  </si>
  <si>
    <t>一般財源小計</t>
    <rPh sb="0" eb="2">
      <t>イッパン</t>
    </rPh>
    <rPh sb="2" eb="4">
      <t>ザイゲン</t>
    </rPh>
    <rPh sb="4" eb="5">
      <t>ショウ</t>
    </rPh>
    <rPh sb="5" eb="6">
      <t>ケイ</t>
    </rPh>
    <phoneticPr fontId="1"/>
  </si>
  <si>
    <t>分担金・負担金</t>
    <rPh sb="0" eb="3">
      <t>ブンタンキン</t>
    </rPh>
    <rPh sb="4" eb="7">
      <t>フタンキン</t>
    </rPh>
    <phoneticPr fontId="1"/>
  </si>
  <si>
    <t>使用料・手数料</t>
    <rPh sb="0" eb="3">
      <t>シヨウリョウ</t>
    </rPh>
    <rPh sb="4" eb="7">
      <t>テスウリョウ</t>
    </rPh>
    <phoneticPr fontId="1"/>
  </si>
  <si>
    <t>国・県支出金</t>
    <rPh sb="0" eb="1">
      <t>クニ</t>
    </rPh>
    <rPh sb="2" eb="3">
      <t>ケン</t>
    </rPh>
    <rPh sb="3" eb="6">
      <t>シシュツキン</t>
    </rPh>
    <phoneticPr fontId="1"/>
  </si>
  <si>
    <t>繰入金</t>
    <rPh sb="0" eb="2">
      <t>クリイレ</t>
    </rPh>
    <rPh sb="2" eb="3">
      <t>キン</t>
    </rPh>
    <phoneticPr fontId="1"/>
  </si>
  <si>
    <t>地方債</t>
  </si>
  <si>
    <t>その他</t>
    <rPh sb="2" eb="3">
      <t>タ</t>
    </rPh>
    <phoneticPr fontId="1"/>
  </si>
  <si>
    <t>特財・その他の財源小計</t>
    <rPh sb="0" eb="1">
      <t>トク</t>
    </rPh>
    <rPh sb="1" eb="2">
      <t>ザイ</t>
    </rPh>
    <rPh sb="5" eb="6">
      <t>タ</t>
    </rPh>
    <rPh sb="7" eb="9">
      <t>ザイゲン</t>
    </rPh>
    <rPh sb="9" eb="10">
      <t>ショウ</t>
    </rPh>
    <rPh sb="10" eb="11">
      <t>ケイ</t>
    </rPh>
    <phoneticPr fontId="1"/>
  </si>
  <si>
    <t>歳入合計</t>
    <rPh sb="0" eb="2">
      <t>サイニュウ</t>
    </rPh>
    <rPh sb="2" eb="4">
      <t>ゴウケイ</t>
    </rPh>
    <phoneticPr fontId="2"/>
  </si>
  <si>
    <t>伸率</t>
  </si>
  <si>
    <t>うち普通交付税</t>
    <rPh sb="2" eb="4">
      <t>フツウ</t>
    </rPh>
    <rPh sb="4" eb="7">
      <t>コウフゼイ</t>
    </rPh>
    <phoneticPr fontId="2"/>
  </si>
  <si>
    <t>うち特別交付税</t>
    <rPh sb="2" eb="4">
      <t>トクベツ</t>
    </rPh>
    <rPh sb="4" eb="7">
      <t>コウフゼイ</t>
    </rPh>
    <phoneticPr fontId="2"/>
  </si>
  <si>
    <t>※端数処理により、内訳と合計が一致しないことがある。</t>
    <rPh sb="1" eb="3">
      <t>ハスウ</t>
    </rPh>
    <rPh sb="3" eb="5">
      <t>ショリ</t>
    </rPh>
    <rPh sb="9" eb="11">
      <t>ウチワケ</t>
    </rPh>
    <rPh sb="12" eb="14">
      <t>ゴウケイ</t>
    </rPh>
    <rPh sb="15" eb="17">
      <t>イッチ</t>
    </rPh>
    <phoneticPr fontId="1"/>
  </si>
  <si>
    <t>人件費</t>
    <rPh sb="0" eb="3">
      <t>ジンケンヒ</t>
    </rPh>
    <phoneticPr fontId="1"/>
  </si>
  <si>
    <t>扶助費</t>
    <rPh sb="0" eb="3">
      <t>フジョヒ</t>
    </rPh>
    <phoneticPr fontId="1"/>
  </si>
  <si>
    <t>公債費</t>
  </si>
  <si>
    <t>義務的経費小計</t>
    <rPh sb="0" eb="3">
      <t>ギムテキ</t>
    </rPh>
    <rPh sb="3" eb="5">
      <t>ケイヒ</t>
    </rPh>
    <rPh sb="5" eb="7">
      <t>ショウケイ</t>
    </rPh>
    <phoneticPr fontId="1"/>
  </si>
  <si>
    <t>普通建設事業費</t>
    <rPh sb="0" eb="2">
      <t>フツウ</t>
    </rPh>
    <rPh sb="2" eb="4">
      <t>ケンセツ</t>
    </rPh>
    <rPh sb="4" eb="6">
      <t>ジギョウ</t>
    </rPh>
    <rPh sb="6" eb="7">
      <t>ヒ</t>
    </rPh>
    <phoneticPr fontId="1"/>
  </si>
  <si>
    <t>災害復旧事業費</t>
    <rPh sb="0" eb="2">
      <t>サイガイ</t>
    </rPh>
    <rPh sb="2" eb="4">
      <t>フッキュウ</t>
    </rPh>
    <rPh sb="4" eb="6">
      <t>ジギョウ</t>
    </rPh>
    <rPh sb="6" eb="7">
      <t>ヒ</t>
    </rPh>
    <phoneticPr fontId="1"/>
  </si>
  <si>
    <t>投資的経費小計</t>
    <rPh sb="0" eb="2">
      <t>トウシ</t>
    </rPh>
    <rPh sb="2" eb="3">
      <t>テキ</t>
    </rPh>
    <rPh sb="3" eb="5">
      <t>ケイヒ</t>
    </rPh>
    <rPh sb="5" eb="7">
      <t>ショウケイ</t>
    </rPh>
    <phoneticPr fontId="1"/>
  </si>
  <si>
    <t>物件費</t>
    <rPh sb="0" eb="3">
      <t>ブッケンヒ</t>
    </rPh>
    <phoneticPr fontId="1"/>
  </si>
  <si>
    <t>維持補修費</t>
    <rPh sb="0" eb="2">
      <t>イジ</t>
    </rPh>
    <rPh sb="2" eb="4">
      <t>ホシュウ</t>
    </rPh>
    <rPh sb="4" eb="5">
      <t>ヒ</t>
    </rPh>
    <phoneticPr fontId="1"/>
  </si>
  <si>
    <t>補助費等</t>
    <rPh sb="0" eb="2">
      <t>ホジョ</t>
    </rPh>
    <rPh sb="2" eb="3">
      <t>ヒ</t>
    </rPh>
    <rPh sb="3" eb="4">
      <t>トウ</t>
    </rPh>
    <phoneticPr fontId="1"/>
  </si>
  <si>
    <t>積立金</t>
    <rPh sb="0" eb="2">
      <t>ツミタテ</t>
    </rPh>
    <rPh sb="2" eb="3">
      <t>キン</t>
    </rPh>
    <phoneticPr fontId="1"/>
  </si>
  <si>
    <t>投資・出資・貸付金</t>
    <rPh sb="0" eb="2">
      <t>トウシ</t>
    </rPh>
    <rPh sb="3" eb="5">
      <t>シュッシ</t>
    </rPh>
    <rPh sb="6" eb="8">
      <t>カシツケ</t>
    </rPh>
    <rPh sb="8" eb="9">
      <t>キン</t>
    </rPh>
    <phoneticPr fontId="1"/>
  </si>
  <si>
    <t>繰出金</t>
    <rPh sb="0" eb="3">
      <t>クリダシキン</t>
    </rPh>
    <phoneticPr fontId="1"/>
  </si>
  <si>
    <t>その他の経費小計</t>
    <rPh sb="2" eb="3">
      <t>タ</t>
    </rPh>
    <rPh sb="4" eb="6">
      <t>ケイヒ</t>
    </rPh>
    <rPh sb="6" eb="8">
      <t>ショウケイ</t>
    </rPh>
    <phoneticPr fontId="1"/>
  </si>
  <si>
    <t>歳出合計</t>
    <rPh sb="0" eb="2">
      <t>サイシュツ</t>
    </rPh>
    <rPh sb="2" eb="4">
      <t>ゴウケイ</t>
    </rPh>
    <phoneticPr fontId="2"/>
  </si>
  <si>
    <t>職員給</t>
    <rPh sb="0" eb="2">
      <t>ショクイン</t>
    </rPh>
    <rPh sb="2" eb="3">
      <t>キュウ</t>
    </rPh>
    <phoneticPr fontId="1"/>
  </si>
  <si>
    <t>うち元利償還金</t>
    <rPh sb="2" eb="4">
      <t>ガンリ</t>
    </rPh>
    <rPh sb="4" eb="7">
      <t>ショウカンキン</t>
    </rPh>
    <phoneticPr fontId="2"/>
  </si>
  <si>
    <t>一時借入利子</t>
    <rPh sb="0" eb="2">
      <t>イチジ</t>
    </rPh>
    <rPh sb="2" eb="4">
      <t>カリイレ</t>
    </rPh>
    <rPh sb="4" eb="6">
      <t>リシ</t>
    </rPh>
    <phoneticPr fontId="1"/>
  </si>
  <si>
    <t>うち補助事業費</t>
    <rPh sb="2" eb="4">
      <t>ホジョ</t>
    </rPh>
    <rPh sb="4" eb="7">
      <t>ジギョウヒ</t>
    </rPh>
    <phoneticPr fontId="2"/>
  </si>
  <si>
    <t>うち単独事業費</t>
    <rPh sb="2" eb="4">
      <t>タンドク</t>
    </rPh>
    <rPh sb="4" eb="7">
      <t>ジギョウヒ</t>
    </rPh>
    <phoneticPr fontId="2"/>
  </si>
  <si>
    <t>うち人件費</t>
    <rPh sb="2" eb="5">
      <t>ジンケンヒ</t>
    </rPh>
    <phoneticPr fontId="2"/>
  </si>
  <si>
    <t>伸率</t>
    <rPh sb="0" eb="1">
      <t>ノ</t>
    </rPh>
    <rPh sb="1" eb="2">
      <t>リツ</t>
    </rPh>
    <phoneticPr fontId="1"/>
  </si>
  <si>
    <t>※補助事業費には、国直轄事業負担金、受託事業費のうち補助事業費を含む。</t>
    <rPh sb="1" eb="3">
      <t>ホジョ</t>
    </rPh>
    <rPh sb="3" eb="5">
      <t>ジギョウ</t>
    </rPh>
    <rPh sb="5" eb="6">
      <t>ヒ</t>
    </rPh>
    <rPh sb="9" eb="10">
      <t>クニ</t>
    </rPh>
    <rPh sb="10" eb="12">
      <t>チョッカツ</t>
    </rPh>
    <rPh sb="12" eb="14">
      <t>ジギョウ</t>
    </rPh>
    <rPh sb="14" eb="17">
      <t>フタンキン</t>
    </rPh>
    <rPh sb="18" eb="20">
      <t>ジュタク</t>
    </rPh>
    <rPh sb="20" eb="23">
      <t>ジギョウヒ</t>
    </rPh>
    <rPh sb="26" eb="28">
      <t>ホジョ</t>
    </rPh>
    <rPh sb="28" eb="30">
      <t>ジギョウ</t>
    </rPh>
    <rPh sb="30" eb="31">
      <t>ヒ</t>
    </rPh>
    <rPh sb="32" eb="33">
      <t>フク</t>
    </rPh>
    <phoneticPr fontId="1"/>
  </si>
  <si>
    <t>※単独事業費には、県営事業負担金、同級他団体施行事業負担金、受託事業費のうち単独事業費を含む。</t>
    <rPh sb="1" eb="3">
      <t>タンドク</t>
    </rPh>
    <rPh sb="3" eb="6">
      <t>ジギョウヒ</t>
    </rPh>
    <rPh sb="9" eb="11">
      <t>ケンエイ</t>
    </rPh>
    <rPh sb="11" eb="13">
      <t>ジギョウ</t>
    </rPh>
    <rPh sb="13" eb="16">
      <t>フタンキン</t>
    </rPh>
    <rPh sb="17" eb="19">
      <t>ドウキュウ</t>
    </rPh>
    <rPh sb="19" eb="20">
      <t>タ</t>
    </rPh>
    <rPh sb="20" eb="22">
      <t>ダンタイ</t>
    </rPh>
    <rPh sb="22" eb="24">
      <t>シコウ</t>
    </rPh>
    <rPh sb="24" eb="26">
      <t>ジギョウ</t>
    </rPh>
    <rPh sb="26" eb="29">
      <t>フタンキン</t>
    </rPh>
    <rPh sb="30" eb="32">
      <t>ジュタク</t>
    </rPh>
    <rPh sb="32" eb="35">
      <t>ジギョウヒ</t>
    </rPh>
    <rPh sb="38" eb="40">
      <t>タンドク</t>
    </rPh>
    <rPh sb="40" eb="43">
      <t>ジギョウヒ</t>
    </rPh>
    <rPh sb="44" eb="45">
      <t>フク</t>
    </rPh>
    <phoneticPr fontId="1"/>
  </si>
  <si>
    <t>議会費</t>
    <rPh sb="0" eb="2">
      <t>ギカイ</t>
    </rPh>
    <rPh sb="2" eb="3">
      <t>ヒ</t>
    </rPh>
    <phoneticPr fontId="2"/>
  </si>
  <si>
    <t>総務費</t>
    <rPh sb="0" eb="3">
      <t>ソウムヒ</t>
    </rPh>
    <phoneticPr fontId="2"/>
  </si>
  <si>
    <t>民生費</t>
    <rPh sb="0" eb="2">
      <t>ミンセイ</t>
    </rPh>
    <rPh sb="2" eb="3">
      <t>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</si>
  <si>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</si>
  <si>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</si>
  <si>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農林水産業費</t>
    <rPh sb="0" eb="2">
      <t>ノウリン</t>
    </rPh>
    <rPh sb="2" eb="5">
      <t>スイサンギョウ</t>
    </rPh>
    <rPh sb="5" eb="6">
      <t>ヒ</t>
    </rPh>
    <phoneticPr fontId="2"/>
  </si>
  <si>
    <t>商工費</t>
    <rPh sb="0" eb="2">
      <t>ショウコウ</t>
    </rPh>
    <rPh sb="2" eb="3">
      <t>ヒ</t>
    </rPh>
    <phoneticPr fontId="2"/>
  </si>
  <si>
    <t>土木費</t>
    <rPh sb="0" eb="2">
      <t>ドボク</t>
    </rPh>
    <rPh sb="2" eb="3">
      <t>ヒ</t>
    </rPh>
    <phoneticPr fontId="2"/>
  </si>
  <si>
    <t>消防費</t>
    <rPh sb="0" eb="2">
      <t>ショウボウ</t>
    </rPh>
    <rPh sb="2" eb="3">
      <t>ヒ</t>
    </rPh>
    <phoneticPr fontId="2"/>
  </si>
  <si>
    <t>教育費</t>
    <rPh sb="0" eb="3">
      <t>キョウイクヒ</t>
    </rPh>
    <phoneticPr fontId="2"/>
  </si>
  <si>
    <t>災害復旧費</t>
    <rPh sb="0" eb="2">
      <t>サイガイ</t>
    </rPh>
    <rPh sb="2" eb="4">
      <t>フッキュウ</t>
    </rPh>
    <rPh sb="4" eb="5">
      <t>ヒ</t>
    </rPh>
    <phoneticPr fontId="2"/>
  </si>
  <si>
    <t>公債費</t>
    <rPh sb="0" eb="2">
      <t>コウサイ</t>
    </rPh>
    <rPh sb="2" eb="3">
      <t>ヒ</t>
    </rPh>
    <phoneticPr fontId="2"/>
  </si>
  <si>
    <t>諸支出金</t>
    <rPh sb="0" eb="1">
      <t>ショ</t>
    </rPh>
    <rPh sb="1" eb="3">
      <t>シシュツ</t>
    </rPh>
    <rPh sb="3" eb="4">
      <t>キン</t>
    </rPh>
    <phoneticPr fontId="2"/>
  </si>
  <si>
    <t>元金</t>
    <rPh sb="0" eb="1">
      <t>ゲン</t>
    </rPh>
    <rPh sb="1" eb="2">
      <t>キン</t>
    </rPh>
    <phoneticPr fontId="1"/>
  </si>
  <si>
    <t>利子</t>
    <rPh sb="0" eb="2">
      <t>リシ</t>
    </rPh>
    <phoneticPr fontId="1"/>
  </si>
  <si>
    <t>-</t>
    <phoneticPr fontId="3"/>
  </si>
  <si>
    <t>（単位：千円）</t>
    <phoneticPr fontId="3"/>
  </si>
  <si>
    <t>（単位：千円）</t>
    <rPh sb="1" eb="3">
      <t>タンイ</t>
    </rPh>
    <rPh sb="4" eb="6">
      <t>センエン</t>
    </rPh>
    <phoneticPr fontId="1"/>
  </si>
  <si>
    <t>（単位：千円）</t>
    <rPh sb="1" eb="3">
      <t>タンイ</t>
    </rPh>
    <rPh sb="4" eb="6">
      <t>センエン</t>
    </rPh>
    <phoneticPr fontId="2"/>
  </si>
  <si>
    <t>※　財政関係指数の平均は単純平均を用いている。</t>
    <phoneticPr fontId="3"/>
  </si>
  <si>
    <t>伸率</t>
    <rPh sb="0" eb="1">
      <t>ノ</t>
    </rPh>
    <rPh sb="1" eb="2">
      <t>リツ</t>
    </rPh>
    <phoneticPr fontId="3"/>
  </si>
  <si>
    <t>うち臨時財政対策債
5-４５-1</t>
    <rPh sb="2" eb="4">
      <t>リンジ</t>
    </rPh>
    <rPh sb="4" eb="6">
      <t>ザイセイ</t>
    </rPh>
    <rPh sb="6" eb="8">
      <t>タイサク</t>
    </rPh>
    <rPh sb="8" eb="9">
      <t>サイ</t>
    </rPh>
    <phoneticPr fontId="2"/>
  </si>
  <si>
    <t>うち減収補てん債特例分
5-４2-1</t>
    <rPh sb="2" eb="4">
      <t>ゲンシュウ</t>
    </rPh>
    <rPh sb="4" eb="5">
      <t>ホ</t>
    </rPh>
    <rPh sb="7" eb="8">
      <t>サイ</t>
    </rPh>
    <rPh sb="8" eb="9">
      <t>トク</t>
    </rPh>
    <rPh sb="9" eb="10">
      <t>レイ</t>
    </rPh>
    <rPh sb="10" eb="11">
      <t>ブン</t>
    </rPh>
    <phoneticPr fontId="2"/>
  </si>
  <si>
    <t>令和６年度</t>
    <phoneticPr fontId="2"/>
  </si>
  <si>
    <t>令和６年度</t>
    <phoneticPr fontId="3"/>
  </si>
  <si>
    <t>令和６年度
個人税分</t>
    <rPh sb="4" eb="5">
      <t>ド</t>
    </rPh>
    <rPh sb="6" eb="8">
      <t>コジン</t>
    </rPh>
    <rPh sb="8" eb="9">
      <t>ゼイ</t>
    </rPh>
    <rPh sb="9" eb="10">
      <t>ブン</t>
    </rPh>
    <phoneticPr fontId="1"/>
  </si>
  <si>
    <t>令和６年度
法人税分</t>
    <rPh sb="6" eb="8">
      <t>ホウジン</t>
    </rPh>
    <rPh sb="8" eb="9">
      <t>ゼイ</t>
    </rPh>
    <rPh sb="9" eb="10">
      <t>ブン</t>
    </rPh>
    <phoneticPr fontId="1"/>
  </si>
  <si>
    <t>令和６年度
固定資産税</t>
    <rPh sb="6" eb="8">
      <t>コテイ</t>
    </rPh>
    <rPh sb="8" eb="11">
      <t>シサンゼイ</t>
    </rPh>
    <phoneticPr fontId="1"/>
  </si>
  <si>
    <t>令和６年度市町村普通会計決算歳出一覧（目的別）</t>
    <rPh sb="0" eb="2">
      <t>レイワ</t>
    </rPh>
    <rPh sb="3" eb="5">
      <t>ネンド</t>
    </rPh>
    <rPh sb="5" eb="8">
      <t>シチョウソン</t>
    </rPh>
    <rPh sb="8" eb="10">
      <t>フツウ</t>
    </rPh>
    <rPh sb="10" eb="12">
      <t>カイケイ</t>
    </rPh>
    <rPh sb="12" eb="14">
      <t>ケッサン</t>
    </rPh>
    <rPh sb="14" eb="16">
      <t>サイシュツ</t>
    </rPh>
    <rPh sb="16" eb="18">
      <t>イチラン</t>
    </rPh>
    <rPh sb="19" eb="21">
      <t>モクテキ</t>
    </rPh>
    <rPh sb="21" eb="22">
      <t>ベツ</t>
    </rPh>
    <phoneticPr fontId="2"/>
  </si>
  <si>
    <t>令和７年度市町村普通会計決算状況一覧表</t>
    <rPh sb="5" eb="8">
      <t>シチョウソン</t>
    </rPh>
    <rPh sb="8" eb="10">
      <t>フツウ</t>
    </rPh>
    <rPh sb="10" eb="12">
      <t>カイケイ</t>
    </rPh>
    <rPh sb="12" eb="14">
      <t>ケッサン</t>
    </rPh>
    <rPh sb="14" eb="16">
      <t>ジョウキョウ</t>
    </rPh>
    <rPh sb="16" eb="19">
      <t>イチランヒョウ</t>
    </rPh>
    <phoneticPr fontId="2"/>
  </si>
  <si>
    <t>令和７年度</t>
  </si>
  <si>
    <t>令和７年度</t>
    <phoneticPr fontId="2"/>
  </si>
  <si>
    <t>令和６年度</t>
  </si>
  <si>
    <t>令和７年度市町村普通会計決算歳入一覧</t>
    <rPh sb="5" eb="8">
      <t>シチョウソン</t>
    </rPh>
    <rPh sb="8" eb="10">
      <t>フツウ</t>
    </rPh>
    <rPh sb="10" eb="12">
      <t>カイケイ</t>
    </rPh>
    <rPh sb="12" eb="14">
      <t>ケッサン</t>
    </rPh>
    <rPh sb="14" eb="16">
      <t>サイニュウ</t>
    </rPh>
    <rPh sb="16" eb="18">
      <t>イチラン</t>
    </rPh>
    <phoneticPr fontId="2"/>
  </si>
  <si>
    <t>令和７年度</t>
    <phoneticPr fontId="3"/>
  </si>
  <si>
    <t>令和７年度
個人税分</t>
    <rPh sb="4" eb="5">
      <t>ド</t>
    </rPh>
    <rPh sb="6" eb="8">
      <t>コジン</t>
    </rPh>
    <rPh sb="8" eb="9">
      <t>ゼイ</t>
    </rPh>
    <rPh sb="9" eb="10">
      <t>ブン</t>
    </rPh>
    <phoneticPr fontId="1"/>
  </si>
  <si>
    <t>令和７年度
法人税分</t>
    <rPh sb="6" eb="8">
      <t>ホウジン</t>
    </rPh>
    <rPh sb="8" eb="9">
      <t>ゼイ</t>
    </rPh>
    <rPh sb="9" eb="10">
      <t>ブン</t>
    </rPh>
    <phoneticPr fontId="1"/>
  </si>
  <si>
    <t>令和７年度
固定資産税</t>
    <rPh sb="6" eb="8">
      <t>コテイ</t>
    </rPh>
    <rPh sb="8" eb="11">
      <t>シサンゼイ</t>
    </rPh>
    <phoneticPr fontId="1"/>
  </si>
  <si>
    <t>令和７年度市町村普通会計決算歳出一覧（性質別）</t>
    <rPh sb="5" eb="8">
      <t>シチョウソン</t>
    </rPh>
    <rPh sb="8" eb="10">
      <t>フツウ</t>
    </rPh>
    <rPh sb="10" eb="12">
      <t>カイケイ</t>
    </rPh>
    <rPh sb="12" eb="14">
      <t>ケッサン</t>
    </rPh>
    <rPh sb="14" eb="16">
      <t>サイシュツ</t>
    </rPh>
    <rPh sb="16" eb="18">
      <t>イチラン</t>
    </rPh>
    <rPh sb="19" eb="21">
      <t>セイシツ</t>
    </rPh>
    <rPh sb="21" eb="22">
      <t>ベツ</t>
    </rPh>
    <phoneticPr fontId="2"/>
  </si>
  <si>
    <t>令和７年度</t>
    <rPh sb="3" eb="4">
      <t>ネン</t>
    </rPh>
    <phoneticPr fontId="3"/>
  </si>
  <si>
    <t>令和７年度</t>
    <rPh sb="4" eb="5">
      <t>ド</t>
    </rPh>
    <phoneticPr fontId="1"/>
  </si>
  <si>
    <t>令和６年度</t>
    <rPh sb="3" eb="4">
      <t>ネン</t>
    </rPh>
    <rPh sb="4" eb="5">
      <t>ド</t>
    </rPh>
    <phoneticPr fontId="1"/>
  </si>
  <si>
    <t>地方特例交付金等</t>
    <rPh sb="7" eb="8">
      <t>トウ</t>
    </rPh>
    <phoneticPr fontId="3"/>
  </si>
  <si>
    <t>皆減</t>
    <rPh sb="0" eb="2">
      <t>カイゲン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</si>
</sst>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#,##0.0;[Red]\-#,##0.0"/>
    <numFmt numFmtId="178" formatCode="#,##0_);[Red]\(#,##0\)"/>
    <numFmt numFmtId="179" formatCode="#,##0.0%;&quot;▲ &quot;#,##0.0%"/>
    <numFmt numFmtId="180" formatCode="#,##0;&quot;▲ &quot;#,##0"/>
    <numFmt numFmtId="181" formatCode="0.0&quot;%&quot;"/>
  </numFmts>
  <fonts count="8" x14ac:knownFonts="1"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/>
      <diagonal/>
    </border>
    <border>
      <left style="double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64"/>
      </right>
      <top style="thin">
        <color indexed="8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5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180" fontId="5" fillId="0" borderId="11" xfId="1" applyNumberFormat="1" applyFont="1" applyBorder="1" applyAlignment="1">
      <alignment horizontal="right" vertical="center" shrinkToFit="1"/>
    </xf>
    <xf numFmtId="38" fontId="5" fillId="0" borderId="3" xfId="1" applyFont="1" applyBorder="1">
      <alignment vertical="center"/>
    </xf>
    <xf numFmtId="179" fontId="5" fillId="0" borderId="2" xfId="2" applyNumberFormat="1" applyFont="1" applyBorder="1">
      <alignment vertical="center"/>
    </xf>
    <xf numFmtId="38" fontId="5" fillId="0" borderId="30" xfId="1" applyFont="1" applyBorder="1">
      <alignment vertical="center"/>
    </xf>
    <xf numFmtId="38" fontId="5" fillId="0" borderId="11" xfId="1" applyFont="1" applyBorder="1">
      <alignment vertical="center"/>
    </xf>
    <xf numFmtId="179" fontId="5" fillId="0" borderId="32" xfId="2" applyNumberFormat="1" applyFont="1" applyBorder="1">
      <alignment vertical="center"/>
    </xf>
    <xf numFmtId="38" fontId="5" fillId="0" borderId="32" xfId="1" applyFont="1" applyBorder="1">
      <alignment vertical="center"/>
    </xf>
    <xf numFmtId="179" fontId="5" fillId="0" borderId="12" xfId="2" applyNumberFormat="1" applyFont="1" applyBorder="1">
      <alignment vertical="center"/>
    </xf>
    <xf numFmtId="38" fontId="5" fillId="0" borderId="1" xfId="1" applyFont="1" applyBorder="1">
      <alignment vertical="center"/>
    </xf>
    <xf numFmtId="0" fontId="5" fillId="0" borderId="58" xfId="0" applyFont="1" applyBorder="1" applyAlignment="1">
      <alignment horizontal="distributed" vertical="center"/>
    </xf>
    <xf numFmtId="38" fontId="5" fillId="0" borderId="3" xfId="1" applyFont="1" applyFill="1" applyBorder="1">
      <alignment vertical="center"/>
    </xf>
    <xf numFmtId="38" fontId="5" fillId="0" borderId="30" xfId="1" applyFont="1" applyFill="1" applyBorder="1">
      <alignment vertical="center"/>
    </xf>
    <xf numFmtId="38" fontId="5" fillId="0" borderId="11" xfId="1" applyFont="1" applyFill="1" applyBorder="1">
      <alignment vertical="center"/>
    </xf>
    <xf numFmtId="38" fontId="5" fillId="0" borderId="32" xfId="1" applyFont="1" applyFill="1" applyBorder="1">
      <alignment vertical="center"/>
    </xf>
    <xf numFmtId="38" fontId="5" fillId="0" borderId="1" xfId="1" applyFont="1" applyFill="1" applyBorder="1">
      <alignment vertical="center"/>
    </xf>
    <xf numFmtId="179" fontId="5" fillId="0" borderId="12" xfId="2" applyNumberFormat="1" applyFont="1" applyBorder="1" applyAlignment="1">
      <alignment horizontal="right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177" fontId="5" fillId="0" borderId="12" xfId="1" applyNumberFormat="1" applyFont="1" applyBorder="1" applyAlignment="1">
      <alignment horizontal="right" vertical="center"/>
    </xf>
    <xf numFmtId="179" fontId="5" fillId="0" borderId="2" xfId="2" applyNumberFormat="1" applyFont="1" applyBorder="1" applyAlignment="1">
      <alignment horizontal="right" vertical="center"/>
    </xf>
    <xf numFmtId="38" fontId="5" fillId="0" borderId="56" xfId="1" applyFont="1" applyBorder="1">
      <alignment vertical="center"/>
    </xf>
    <xf numFmtId="38" fontId="5" fillId="0" borderId="56" xfId="1" applyFont="1" applyFill="1" applyBorder="1">
      <alignment vertical="center"/>
    </xf>
    <xf numFmtId="38" fontId="5" fillId="0" borderId="2" xfId="1" applyFont="1" applyBorder="1">
      <alignment vertical="center"/>
    </xf>
    <xf numFmtId="38" fontId="5" fillId="0" borderId="2" xfId="1" applyFont="1" applyFill="1" applyBorder="1">
      <alignment vertical="center"/>
    </xf>
    <xf numFmtId="38" fontId="5" fillId="0" borderId="12" xfId="1" applyFont="1" applyBorder="1">
      <alignment vertical="center"/>
    </xf>
    <xf numFmtId="38" fontId="5" fillId="0" borderId="12" xfId="1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80" fontId="5" fillId="0" borderId="9" xfId="1" applyNumberFormat="1" applyFont="1" applyBorder="1" applyAlignment="1">
      <alignment horizontal="right" vertical="center" shrinkToFit="1"/>
    </xf>
    <xf numFmtId="180" fontId="5" fillId="0" borderId="28" xfId="1" applyNumberFormat="1" applyFont="1" applyBorder="1" applyAlignment="1">
      <alignment horizontal="right" vertical="center" shrinkToFit="1"/>
    </xf>
    <xf numFmtId="38" fontId="0" fillId="0" borderId="0" xfId="0" applyNumberFormat="1">
      <alignment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38" fontId="5" fillId="0" borderId="84" xfId="0" applyNumberFormat="1" applyFont="1" applyBorder="1" applyAlignment="1">
      <alignment horizontal="center" vertical="center" shrinkToFit="1"/>
    </xf>
    <xf numFmtId="38" fontId="5" fillId="0" borderId="15" xfId="0" applyNumberFormat="1" applyFont="1" applyBorder="1" applyAlignment="1">
      <alignment horizontal="center" vertical="center" shrinkToFit="1"/>
    </xf>
    <xf numFmtId="38" fontId="5" fillId="0" borderId="13" xfId="0" applyNumberFormat="1" applyFont="1" applyBorder="1" applyAlignment="1">
      <alignment horizontal="center" vertical="center" shrinkToFit="1"/>
    </xf>
    <xf numFmtId="38" fontId="5" fillId="0" borderId="16" xfId="0" applyNumberFormat="1" applyFont="1" applyBorder="1" applyAlignment="1">
      <alignment horizontal="center" vertical="center" shrinkToFit="1"/>
    </xf>
    <xf numFmtId="38" fontId="5" fillId="0" borderId="14" xfId="0" applyNumberFormat="1" applyFont="1" applyBorder="1" applyAlignment="1">
      <alignment horizontal="center" vertical="center" shrinkToFit="1"/>
    </xf>
    <xf numFmtId="38" fontId="5" fillId="0" borderId="13" xfId="1" applyFont="1" applyBorder="1" applyAlignment="1">
      <alignment horizontal="center" vertical="center" shrinkToFit="1"/>
    </xf>
    <xf numFmtId="38" fontId="5" fillId="0" borderId="14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 shrinkToFit="1"/>
    </xf>
    <xf numFmtId="38" fontId="5" fillId="0" borderId="19" xfId="1" applyFont="1" applyBorder="1" applyAlignment="1">
      <alignment horizontal="right" vertical="center" shrinkToFit="1"/>
    </xf>
    <xf numFmtId="179" fontId="5" fillId="0" borderId="10" xfId="2" applyNumberFormat="1" applyFont="1" applyBorder="1" applyAlignment="1">
      <alignment horizontal="right" vertical="center"/>
    </xf>
    <xf numFmtId="38" fontId="5" fillId="0" borderId="53" xfId="1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 vertical="center" shrinkToFit="1"/>
    </xf>
    <xf numFmtId="179" fontId="5" fillId="0" borderId="17" xfId="2" applyNumberFormat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38" fontId="5" fillId="0" borderId="53" xfId="1" applyFont="1" applyBorder="1" applyAlignment="1">
      <alignment horizontal="right" vertical="center"/>
    </xf>
    <xf numFmtId="38" fontId="5" fillId="0" borderId="10" xfId="1" applyFont="1" applyBorder="1" applyAlignment="1">
      <alignment horizontal="right" vertical="center"/>
    </xf>
    <xf numFmtId="180" fontId="5" fillId="0" borderId="10" xfId="1" applyNumberFormat="1" applyFont="1" applyBorder="1" applyAlignment="1">
      <alignment horizontal="right" vertical="center" shrinkToFit="1"/>
    </xf>
    <xf numFmtId="38" fontId="5" fillId="0" borderId="9" xfId="1" applyFont="1" applyBorder="1" applyAlignment="1">
      <alignment horizontal="right" vertical="center" shrinkToFit="1"/>
    </xf>
    <xf numFmtId="0" fontId="5" fillId="0" borderId="10" xfId="0" applyFont="1" applyBorder="1" applyAlignment="1">
      <alignment horizontal="right" vertical="center"/>
    </xf>
    <xf numFmtId="176" fontId="5" fillId="0" borderId="10" xfId="2" applyNumberFormat="1" applyFont="1" applyBorder="1" applyAlignment="1">
      <alignment horizontal="right" vertical="center"/>
    </xf>
    <xf numFmtId="179" fontId="5" fillId="0" borderId="10" xfId="2" applyNumberFormat="1" applyFont="1" applyBorder="1" applyAlignment="1">
      <alignment horizontal="right" vertical="center" shrinkToFit="1"/>
    </xf>
    <xf numFmtId="38" fontId="5" fillId="0" borderId="10" xfId="1" applyFont="1" applyBorder="1" applyAlignment="1">
      <alignment horizontal="right" vertical="center" shrinkToFit="1"/>
    </xf>
    <xf numFmtId="38" fontId="5" fillId="0" borderId="5" xfId="1" applyFont="1" applyBorder="1" applyAlignment="1">
      <alignment horizontal="right" vertical="center"/>
    </xf>
    <xf numFmtId="38" fontId="5" fillId="0" borderId="3" xfId="1" applyFont="1" applyBorder="1" applyAlignment="1">
      <alignment horizontal="right" vertical="center" shrinkToFit="1"/>
    </xf>
    <xf numFmtId="38" fontId="5" fillId="0" borderId="56" xfId="1" applyFont="1" applyBorder="1" applyAlignment="1">
      <alignment horizontal="right" vertical="center" shrinkToFit="1"/>
    </xf>
    <xf numFmtId="38" fontId="5" fillId="0" borderId="1" xfId="1" applyFont="1" applyBorder="1" applyAlignment="1">
      <alignment horizontal="right" vertical="center" shrinkToFit="1"/>
    </xf>
    <xf numFmtId="38" fontId="5" fillId="0" borderId="11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38" fontId="5" fillId="0" borderId="56" xfId="1" applyFont="1" applyBorder="1" applyAlignment="1">
      <alignment horizontal="right" vertical="center"/>
    </xf>
    <xf numFmtId="38" fontId="5" fillId="0" borderId="12" xfId="1" applyFont="1" applyBorder="1" applyAlignment="1">
      <alignment horizontal="right" vertical="center"/>
    </xf>
    <xf numFmtId="180" fontId="5" fillId="0" borderId="12" xfId="1" applyNumberFormat="1" applyFont="1" applyBorder="1" applyAlignment="1">
      <alignment horizontal="right" vertical="center" shrinkToFit="1"/>
    </xf>
    <xf numFmtId="38" fontId="5" fillId="0" borderId="11" xfId="1" applyFont="1" applyBorder="1" applyAlignment="1">
      <alignment horizontal="right" vertical="center" shrinkToFit="1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176" fontId="5" fillId="0" borderId="12" xfId="2" applyNumberFormat="1" applyFont="1" applyBorder="1" applyAlignment="1">
      <alignment horizontal="right" vertical="center"/>
    </xf>
    <xf numFmtId="179" fontId="5" fillId="0" borderId="12" xfId="2" applyNumberFormat="1" applyFont="1" applyBorder="1" applyAlignment="1">
      <alignment horizontal="right" vertical="center" shrinkToFit="1"/>
    </xf>
    <xf numFmtId="38" fontId="5" fillId="0" borderId="12" xfId="1" applyFont="1" applyBorder="1" applyAlignment="1">
      <alignment horizontal="right" vertical="center" shrinkToFit="1"/>
    </xf>
    <xf numFmtId="38" fontId="5" fillId="0" borderId="1" xfId="1" applyFont="1" applyBorder="1" applyAlignment="1">
      <alignment horizontal="right" vertical="center"/>
    </xf>
    <xf numFmtId="38" fontId="5" fillId="0" borderId="54" xfId="1" applyFont="1" applyBorder="1" applyAlignment="1">
      <alignment horizontal="right" vertical="center" shrinkToFit="1"/>
    </xf>
    <xf numFmtId="179" fontId="5" fillId="0" borderId="29" xfId="2" applyNumberFormat="1" applyFont="1" applyBorder="1" applyAlignment="1">
      <alignment horizontal="right" vertical="center"/>
    </xf>
    <xf numFmtId="38" fontId="5" fillId="0" borderId="83" xfId="1" applyFont="1" applyBorder="1" applyAlignment="1">
      <alignment horizontal="right" vertical="center" shrinkToFit="1"/>
    </xf>
    <xf numFmtId="38" fontId="5" fillId="0" borderId="4" xfId="1" applyFont="1" applyBorder="1" applyAlignment="1">
      <alignment horizontal="right" vertical="center" shrinkToFit="1"/>
    </xf>
    <xf numFmtId="179" fontId="5" fillId="0" borderId="88" xfId="2" applyNumberFormat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5" fillId="0" borderId="88" xfId="1" applyFont="1" applyBorder="1" applyAlignment="1">
      <alignment horizontal="right" vertical="center"/>
    </xf>
    <xf numFmtId="38" fontId="5" fillId="0" borderId="83" xfId="1" applyFont="1" applyBorder="1" applyAlignment="1">
      <alignment horizontal="right" vertical="center"/>
    </xf>
    <xf numFmtId="38" fontId="5" fillId="0" borderId="29" xfId="1" applyFont="1" applyBorder="1" applyAlignment="1">
      <alignment horizontal="right" vertical="center"/>
    </xf>
    <xf numFmtId="180" fontId="5" fillId="0" borderId="29" xfId="1" applyNumberFormat="1" applyFont="1" applyBorder="1" applyAlignment="1">
      <alignment horizontal="right" vertical="center" shrinkToFit="1"/>
    </xf>
    <xf numFmtId="38" fontId="5" fillId="0" borderId="28" xfId="1" applyFont="1" applyBorder="1" applyAlignment="1">
      <alignment horizontal="right" vertical="center" shrinkToFit="1"/>
    </xf>
    <xf numFmtId="0" fontId="5" fillId="0" borderId="28" xfId="0" applyFont="1" applyBorder="1" applyAlignment="1">
      <alignment horizontal="right" vertical="center"/>
    </xf>
    <xf numFmtId="176" fontId="5" fillId="0" borderId="29" xfId="2" applyNumberFormat="1" applyFont="1" applyBorder="1" applyAlignment="1">
      <alignment horizontal="right" vertical="center"/>
    </xf>
    <xf numFmtId="179" fontId="5" fillId="0" borderId="29" xfId="2" applyNumberFormat="1" applyFont="1" applyBorder="1" applyAlignment="1">
      <alignment horizontal="right" vertical="center" shrinkToFit="1"/>
    </xf>
    <xf numFmtId="38" fontId="5" fillId="0" borderId="29" xfId="1" applyFont="1" applyBorder="1" applyAlignment="1">
      <alignment horizontal="right" vertical="center" shrinkToFit="1"/>
    </xf>
    <xf numFmtId="38" fontId="5" fillId="0" borderId="4" xfId="1" applyFont="1" applyBorder="1" applyAlignment="1">
      <alignment horizontal="right" vertical="center"/>
    </xf>
    <xf numFmtId="38" fontId="5" fillId="2" borderId="90" xfId="1" applyFont="1" applyFill="1" applyBorder="1" applyAlignment="1">
      <alignment horizontal="right" vertical="center" shrinkToFit="1"/>
    </xf>
    <xf numFmtId="38" fontId="5" fillId="2" borderId="91" xfId="1" applyFont="1" applyFill="1" applyBorder="1" applyAlignment="1">
      <alignment horizontal="right" vertical="center" shrinkToFit="1"/>
    </xf>
    <xf numFmtId="179" fontId="5" fillId="2" borderId="92" xfId="2" applyNumberFormat="1" applyFont="1" applyFill="1" applyBorder="1" applyAlignment="1">
      <alignment horizontal="right" vertical="center"/>
    </xf>
    <xf numFmtId="38" fontId="5" fillId="2" borderId="93" xfId="1" applyFont="1" applyFill="1" applyBorder="1" applyAlignment="1">
      <alignment horizontal="right" vertical="center" shrinkToFit="1"/>
    </xf>
    <xf numFmtId="38" fontId="5" fillId="2" borderId="94" xfId="1" applyFont="1" applyFill="1" applyBorder="1" applyAlignment="1">
      <alignment horizontal="right" vertical="center" shrinkToFit="1"/>
    </xf>
    <xf numFmtId="38" fontId="5" fillId="2" borderId="95" xfId="1" applyFont="1" applyFill="1" applyBorder="1" applyAlignment="1">
      <alignment horizontal="right" vertical="center"/>
    </xf>
    <xf numFmtId="38" fontId="5" fillId="2" borderId="92" xfId="1" applyFont="1" applyFill="1" applyBorder="1" applyAlignment="1">
      <alignment horizontal="right" vertical="center"/>
    </xf>
    <xf numFmtId="180" fontId="5" fillId="2" borderId="95" xfId="1" applyNumberFormat="1" applyFont="1" applyFill="1" applyBorder="1" applyAlignment="1">
      <alignment horizontal="right" vertical="center" shrinkToFit="1"/>
    </xf>
    <xf numFmtId="180" fontId="5" fillId="2" borderId="92" xfId="1" applyNumberFormat="1" applyFont="1" applyFill="1" applyBorder="1" applyAlignment="1">
      <alignment horizontal="right" vertical="center" shrinkToFit="1"/>
    </xf>
    <xf numFmtId="38" fontId="5" fillId="2" borderId="95" xfId="1" applyFont="1" applyFill="1" applyBorder="1" applyAlignment="1">
      <alignment horizontal="right" vertical="center" shrinkToFit="1"/>
    </xf>
    <xf numFmtId="179" fontId="5" fillId="2" borderId="91" xfId="2" applyNumberFormat="1" applyFont="1" applyFill="1" applyBorder="1" applyAlignment="1">
      <alignment horizontal="right" vertical="center"/>
    </xf>
    <xf numFmtId="2" fontId="5" fillId="2" borderId="95" xfId="0" applyNumberFormat="1" applyFont="1" applyFill="1" applyBorder="1" applyAlignment="1">
      <alignment horizontal="right" vertical="center"/>
    </xf>
    <xf numFmtId="2" fontId="5" fillId="2" borderId="92" xfId="0" applyNumberFormat="1" applyFont="1" applyFill="1" applyBorder="1" applyAlignment="1">
      <alignment horizontal="right" vertical="center"/>
    </xf>
    <xf numFmtId="176" fontId="5" fillId="2" borderId="95" xfId="0" applyNumberFormat="1" applyFont="1" applyFill="1" applyBorder="1" applyAlignment="1">
      <alignment horizontal="right" vertical="center"/>
    </xf>
    <xf numFmtId="176" fontId="5" fillId="2" borderId="92" xfId="2" applyNumberFormat="1" applyFont="1" applyFill="1" applyBorder="1" applyAlignment="1">
      <alignment horizontal="right" vertical="center"/>
    </xf>
    <xf numFmtId="179" fontId="5" fillId="2" borderId="92" xfId="2" applyNumberFormat="1" applyFont="1" applyFill="1" applyBorder="1" applyAlignment="1">
      <alignment horizontal="right" vertical="center" shrinkToFit="1"/>
    </xf>
    <xf numFmtId="38" fontId="5" fillId="2" borderId="92" xfId="1" applyFont="1" applyFill="1" applyBorder="1" applyAlignment="1">
      <alignment horizontal="right" vertical="center" shrinkToFit="1"/>
    </xf>
    <xf numFmtId="38" fontId="5" fillId="2" borderId="94" xfId="1" applyFont="1" applyFill="1" applyBorder="1" applyAlignment="1">
      <alignment horizontal="right" vertical="center"/>
    </xf>
    <xf numFmtId="0" fontId="5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11" xfId="1" applyFont="1" applyBorder="1" applyAlignment="1">
      <alignment vertical="center" shrinkToFit="1"/>
    </xf>
    <xf numFmtId="38" fontId="5" fillId="0" borderId="1" xfId="1" applyFont="1" applyBorder="1" applyAlignment="1">
      <alignment vertical="center" shrinkToFit="1"/>
    </xf>
    <xf numFmtId="179" fontId="5" fillId="0" borderId="12" xfId="2" applyNumberFormat="1" applyFont="1" applyBorder="1" applyAlignment="1">
      <alignment vertical="center" shrinkToFit="1"/>
    </xf>
    <xf numFmtId="179" fontId="5" fillId="0" borderId="2" xfId="2" applyNumberFormat="1" applyFont="1" applyBorder="1" applyAlignment="1">
      <alignment vertical="center" shrinkToFit="1"/>
    </xf>
    <xf numFmtId="38" fontId="5" fillId="0" borderId="30" xfId="1" applyFont="1" applyBorder="1" applyAlignment="1">
      <alignment vertical="center" shrinkToFit="1"/>
    </xf>
    <xf numFmtId="38" fontId="5" fillId="0" borderId="11" xfId="0" applyNumberFormat="1" applyFont="1" applyBorder="1" applyAlignment="1">
      <alignment vertical="center" shrinkToFit="1"/>
    </xf>
    <xf numFmtId="38" fontId="5" fillId="0" borderId="11" xfId="1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5" fillId="0" borderId="3" xfId="1" applyFont="1" applyBorder="1" applyAlignment="1">
      <alignment vertical="center" shrinkToFit="1"/>
    </xf>
    <xf numFmtId="179" fontId="5" fillId="0" borderId="12" xfId="2" applyNumberFormat="1" applyFont="1" applyFill="1" applyBorder="1" applyAlignment="1">
      <alignment vertical="center" shrinkToFit="1"/>
    </xf>
    <xf numFmtId="38" fontId="5" fillId="0" borderId="32" xfId="1" applyFont="1" applyBorder="1" applyAlignment="1">
      <alignment vertical="center" shrinkToFit="1"/>
    </xf>
    <xf numFmtId="38" fontId="5" fillId="0" borderId="12" xfId="1" applyFont="1" applyBorder="1" applyAlignment="1">
      <alignment vertical="center" shrinkToFit="1"/>
    </xf>
    <xf numFmtId="179" fontId="5" fillId="0" borderId="2" xfId="2" applyNumberFormat="1" applyFont="1" applyFill="1" applyBorder="1" applyAlignment="1">
      <alignment vertical="center" shrinkToFit="1"/>
    </xf>
    <xf numFmtId="38" fontId="5" fillId="0" borderId="30" xfId="1" applyFont="1" applyFill="1" applyBorder="1" applyAlignment="1">
      <alignment vertical="center" shrinkToFit="1"/>
    </xf>
    <xf numFmtId="38" fontId="5" fillId="0" borderId="3" xfId="1" applyFont="1" applyFill="1" applyBorder="1" applyAlignment="1">
      <alignment vertical="center" shrinkToFit="1"/>
    </xf>
    <xf numFmtId="38" fontId="5" fillId="0" borderId="32" xfId="1" applyFont="1" applyFill="1" applyBorder="1" applyAlignment="1">
      <alignment vertical="center" shrinkToFit="1"/>
    </xf>
    <xf numFmtId="38" fontId="5" fillId="0" borderId="12" xfId="1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37" xfId="1" applyFont="1" applyBorder="1" applyAlignment="1">
      <alignment horizontal="center" vertical="center"/>
    </xf>
    <xf numFmtId="38" fontId="5" fillId="0" borderId="85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0" fontId="5" fillId="0" borderId="57" xfId="0" applyFont="1" applyBorder="1" applyAlignment="1">
      <alignment horizontal="distributed" vertical="center"/>
    </xf>
    <xf numFmtId="38" fontId="0" fillId="0" borderId="0" xfId="1" applyFont="1" applyFill="1" applyBorder="1">
      <alignment vertical="center"/>
    </xf>
    <xf numFmtId="176" fontId="5" fillId="0" borderId="5" xfId="2" applyNumberFormat="1" applyFont="1" applyBorder="1" applyAlignment="1">
      <alignment vertical="center"/>
    </xf>
    <xf numFmtId="38" fontId="0" fillId="0" borderId="0" xfId="1" applyFont="1" applyFill="1">
      <alignment vertical="center"/>
    </xf>
    <xf numFmtId="38" fontId="7" fillId="0" borderId="0" xfId="1" applyFont="1">
      <alignment vertical="center"/>
    </xf>
    <xf numFmtId="179" fontId="5" fillId="0" borderId="0" xfId="2" applyNumberFormat="1" applyFont="1" applyFill="1" applyBorder="1" applyAlignment="1">
      <alignment horizontal="right" vertical="center"/>
    </xf>
    <xf numFmtId="38" fontId="5" fillId="0" borderId="0" xfId="1" applyFont="1" applyFill="1" applyBorder="1">
      <alignment vertical="center"/>
    </xf>
    <xf numFmtId="38" fontId="5" fillId="0" borderId="56" xfId="0" applyNumberFormat="1" applyFont="1" applyBorder="1" applyAlignment="1">
      <alignment vertical="center" shrinkToFit="1"/>
    </xf>
    <xf numFmtId="38" fontId="5" fillId="0" borderId="1" xfId="0" applyNumberFormat="1" applyFont="1" applyBorder="1" applyAlignment="1">
      <alignment vertical="center" shrinkToFit="1"/>
    </xf>
    <xf numFmtId="38" fontId="5" fillId="0" borderId="111" xfId="1" applyFont="1" applyBorder="1" applyAlignment="1">
      <alignment vertical="center" shrinkToFit="1"/>
    </xf>
    <xf numFmtId="38" fontId="5" fillId="0" borderId="111" xfId="1" applyFont="1" applyFill="1" applyBorder="1" applyAlignment="1">
      <alignment vertical="center" shrinkToFit="1"/>
    </xf>
    <xf numFmtId="179" fontId="5" fillId="0" borderId="112" xfId="2" applyNumberFormat="1" applyFont="1" applyBorder="1" applyAlignment="1">
      <alignment vertical="center" shrinkToFit="1"/>
    </xf>
    <xf numFmtId="179" fontId="5" fillId="0" borderId="112" xfId="2" applyNumberFormat="1" applyFont="1" applyFill="1" applyBorder="1" applyAlignment="1">
      <alignment vertical="center" shrinkToFit="1"/>
    </xf>
    <xf numFmtId="38" fontId="5" fillId="0" borderId="113" xfId="1" applyFont="1" applyBorder="1" applyAlignment="1">
      <alignment vertical="center" shrinkToFit="1"/>
    </xf>
    <xf numFmtId="38" fontId="5" fillId="0" borderId="113" xfId="1" applyFont="1" applyFill="1" applyBorder="1" applyAlignment="1">
      <alignment vertical="center" shrinkToFit="1"/>
    </xf>
    <xf numFmtId="179" fontId="5" fillId="0" borderId="114" xfId="2" applyNumberFormat="1" applyFont="1" applyBorder="1" applyAlignment="1">
      <alignment vertical="center" shrinkToFit="1"/>
    </xf>
    <xf numFmtId="179" fontId="5" fillId="0" borderId="114" xfId="2" applyNumberFormat="1" applyFont="1" applyFill="1" applyBorder="1" applyAlignment="1">
      <alignment vertical="center" shrinkToFit="1"/>
    </xf>
    <xf numFmtId="38" fontId="7" fillId="0" borderId="0" xfId="1" applyFont="1" applyFill="1" applyBorder="1">
      <alignment vertical="center"/>
    </xf>
    <xf numFmtId="0" fontId="0" fillId="0" borderId="23" xfId="0" applyBorder="1">
      <alignment vertical="center"/>
    </xf>
    <xf numFmtId="38" fontId="5" fillId="0" borderId="12" xfId="1" applyFont="1" applyBorder="1" applyAlignment="1">
      <alignment horizontal="center" vertical="center"/>
    </xf>
    <xf numFmtId="38" fontId="5" fillId="0" borderId="32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87" xfId="0" applyFont="1" applyBorder="1" applyAlignment="1">
      <alignment horizontal="distributed" vertical="center"/>
    </xf>
    <xf numFmtId="0" fontId="5" fillId="2" borderId="86" xfId="0" applyFont="1" applyFill="1" applyBorder="1" applyAlignment="1">
      <alignment horizontal="distributed" vertical="center"/>
    </xf>
    <xf numFmtId="0" fontId="5" fillId="0" borderId="89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116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right" vertical="center"/>
    </xf>
    <xf numFmtId="38" fontId="5" fillId="0" borderId="82" xfId="1" applyFont="1" applyFill="1" applyBorder="1" applyAlignment="1">
      <alignment vertical="center" shrinkToFit="1"/>
    </xf>
    <xf numFmtId="38" fontId="5" fillId="0" borderId="77" xfId="1" applyFont="1" applyFill="1" applyBorder="1" applyAlignment="1">
      <alignment vertical="center" shrinkToFit="1"/>
    </xf>
    <xf numFmtId="38" fontId="5" fillId="0" borderId="67" xfId="1" applyFont="1" applyFill="1" applyBorder="1" applyAlignment="1">
      <alignment vertical="center" shrinkToFit="1"/>
    </xf>
    <xf numFmtId="38" fontId="5" fillId="0" borderId="59" xfId="1" applyFont="1" applyFill="1" applyBorder="1" applyAlignment="1">
      <alignment vertical="center" shrinkToFit="1"/>
    </xf>
    <xf numFmtId="38" fontId="5" fillId="0" borderId="68" xfId="1" applyFont="1" applyFill="1" applyBorder="1" applyAlignment="1">
      <alignment vertical="center" shrinkToFit="1"/>
    </xf>
    <xf numFmtId="38" fontId="5" fillId="0" borderId="0" xfId="1" applyFont="1" applyFill="1" applyBorder="1" applyAlignment="1">
      <alignment vertical="center" shrinkToFit="1"/>
    </xf>
    <xf numFmtId="38" fontId="5" fillId="0" borderId="96" xfId="1" applyFont="1" applyFill="1" applyBorder="1" applyAlignment="1">
      <alignment vertical="center" shrinkToFit="1"/>
    </xf>
    <xf numFmtId="38" fontId="5" fillId="0" borderId="66" xfId="1" applyFont="1" applyFill="1" applyBorder="1" applyAlignment="1">
      <alignment vertical="center" shrinkToFit="1"/>
    </xf>
    <xf numFmtId="38" fontId="5" fillId="0" borderId="97" xfId="1" applyFont="1" applyFill="1" applyBorder="1" applyAlignment="1">
      <alignment vertical="center" shrinkToFit="1"/>
    </xf>
    <xf numFmtId="37" fontId="5" fillId="0" borderId="76" xfId="1" applyNumberFormat="1" applyFont="1" applyFill="1" applyBorder="1" applyAlignment="1">
      <alignment vertical="center" shrinkToFit="1"/>
    </xf>
    <xf numFmtId="178" fontId="5" fillId="0" borderId="78" xfId="1" applyNumberFormat="1" applyFont="1" applyFill="1" applyBorder="1" applyAlignment="1">
      <alignment vertical="center" shrinkToFit="1"/>
    </xf>
    <xf numFmtId="178" fontId="5" fillId="0" borderId="79" xfId="1" applyNumberFormat="1" applyFont="1" applyFill="1" applyBorder="1" applyAlignment="1">
      <alignment vertical="center" shrinkToFit="1"/>
    </xf>
    <xf numFmtId="178" fontId="5" fillId="0" borderId="80" xfId="1" applyNumberFormat="1" applyFont="1" applyFill="1" applyBorder="1" applyAlignment="1">
      <alignment vertical="center" shrinkToFit="1"/>
    </xf>
    <xf numFmtId="37" fontId="5" fillId="0" borderId="60" xfId="1" applyNumberFormat="1" applyFont="1" applyFill="1" applyBorder="1" applyAlignment="1">
      <alignment vertical="center" shrinkToFit="1"/>
    </xf>
    <xf numFmtId="178" fontId="5" fillId="0" borderId="73" xfId="1" applyNumberFormat="1" applyFont="1" applyFill="1" applyBorder="1" applyAlignment="1">
      <alignment vertical="center" shrinkToFit="1"/>
    </xf>
    <xf numFmtId="178" fontId="5" fillId="0" borderId="63" xfId="1" applyNumberFormat="1" applyFont="1" applyFill="1" applyBorder="1" applyAlignment="1">
      <alignment vertical="center" shrinkToFit="1"/>
    </xf>
    <xf numFmtId="178" fontId="5" fillId="0" borderId="69" xfId="1" applyNumberFormat="1" applyFont="1" applyFill="1" applyBorder="1" applyAlignment="1">
      <alignment vertical="center" shrinkToFit="1"/>
    </xf>
    <xf numFmtId="37" fontId="5" fillId="0" borderId="61" xfId="1" applyNumberFormat="1" applyFont="1" applyFill="1" applyBorder="1" applyAlignment="1">
      <alignment vertical="center" shrinkToFit="1"/>
    </xf>
    <xf numFmtId="178" fontId="5" fillId="0" borderId="74" xfId="1" applyNumberFormat="1" applyFont="1" applyFill="1" applyBorder="1" applyAlignment="1">
      <alignment vertical="center" shrinkToFit="1"/>
    </xf>
    <xf numFmtId="178" fontId="5" fillId="0" borderId="64" xfId="1" applyNumberFormat="1" applyFont="1" applyFill="1" applyBorder="1" applyAlignment="1">
      <alignment vertical="center" shrinkToFit="1"/>
    </xf>
    <xf numFmtId="178" fontId="5" fillId="0" borderId="71" xfId="1" applyNumberFormat="1" applyFont="1" applyFill="1" applyBorder="1" applyAlignment="1">
      <alignment vertical="center" shrinkToFit="1"/>
    </xf>
    <xf numFmtId="37" fontId="5" fillId="0" borderId="62" xfId="1" applyNumberFormat="1" applyFont="1" applyFill="1" applyBorder="1" applyAlignment="1">
      <alignment vertical="center" shrinkToFit="1"/>
    </xf>
    <xf numFmtId="178" fontId="5" fillId="0" borderId="75" xfId="1" applyNumberFormat="1" applyFont="1" applyFill="1" applyBorder="1" applyAlignment="1">
      <alignment vertical="center" shrinkToFit="1"/>
    </xf>
    <xf numFmtId="178" fontId="5" fillId="0" borderId="65" xfId="1" applyNumberFormat="1" applyFont="1" applyFill="1" applyBorder="1" applyAlignment="1">
      <alignment vertical="center" shrinkToFit="1"/>
    </xf>
    <xf numFmtId="178" fontId="5" fillId="0" borderId="72" xfId="1" applyNumberFormat="1" applyFont="1" applyFill="1" applyBorder="1" applyAlignment="1">
      <alignment vertical="center" shrinkToFit="1"/>
    </xf>
    <xf numFmtId="2" fontId="5" fillId="0" borderId="10" xfId="0" applyNumberFormat="1" applyFont="1" applyBorder="1" applyAlignment="1">
      <alignment horizontal="right" vertical="center"/>
    </xf>
    <xf numFmtId="2" fontId="5" fillId="0" borderId="12" xfId="0" applyNumberFormat="1" applyFont="1" applyBorder="1" applyAlignment="1">
      <alignment horizontal="right" vertical="center"/>
    </xf>
    <xf numFmtId="2" fontId="5" fillId="0" borderId="29" xfId="0" applyNumberFormat="1" applyFont="1" applyBorder="1" applyAlignment="1">
      <alignment horizontal="right" vertical="center"/>
    </xf>
    <xf numFmtId="38" fontId="5" fillId="2" borderId="121" xfId="1" applyFont="1" applyFill="1" applyBorder="1" applyAlignment="1">
      <alignment horizontal="right" vertical="center"/>
    </xf>
    <xf numFmtId="180" fontId="5" fillId="2" borderId="90" xfId="1" applyNumberFormat="1" applyFont="1" applyFill="1" applyBorder="1" applyAlignment="1">
      <alignment horizontal="right" vertical="center" shrinkToFit="1"/>
    </xf>
    <xf numFmtId="2" fontId="5" fillId="0" borderId="11" xfId="0" applyNumberFormat="1" applyFont="1" applyBorder="1" applyAlignment="1">
      <alignment horizontal="right" vertical="center"/>
    </xf>
    <xf numFmtId="38" fontId="5" fillId="0" borderId="56" xfId="1" applyFont="1" applyBorder="1" applyAlignment="1">
      <alignment vertical="center" shrinkToFit="1"/>
    </xf>
    <xf numFmtId="176" fontId="5" fillId="0" borderId="77" xfId="2" applyNumberFormat="1" applyFont="1" applyFill="1" applyBorder="1" applyAlignment="1">
      <alignment vertical="center" shrinkToFit="1"/>
    </xf>
    <xf numFmtId="176" fontId="5" fillId="0" borderId="59" xfId="2" applyNumberFormat="1" applyFont="1" applyFill="1" applyBorder="1" applyAlignment="1">
      <alignment vertical="center" shrinkToFit="1"/>
    </xf>
    <xf numFmtId="176" fontId="5" fillId="0" borderId="0" xfId="2" applyNumberFormat="1" applyFont="1" applyFill="1" applyBorder="1" applyAlignment="1">
      <alignment vertical="center" shrinkToFit="1"/>
    </xf>
    <xf numFmtId="176" fontId="5" fillId="0" borderId="66" xfId="2" applyNumberFormat="1" applyFont="1" applyFill="1" applyBorder="1" applyAlignment="1">
      <alignment vertical="center" shrinkToFit="1"/>
    </xf>
    <xf numFmtId="176" fontId="5" fillId="0" borderId="81" xfId="2" applyNumberFormat="1" applyFont="1" applyFill="1" applyBorder="1" applyAlignment="1">
      <alignment vertical="center" shrinkToFit="1"/>
    </xf>
    <xf numFmtId="176" fontId="5" fillId="0" borderId="70" xfId="2" applyNumberFormat="1" applyFont="1" applyFill="1" applyBorder="1" applyAlignment="1">
      <alignment vertical="center" shrinkToFit="1"/>
    </xf>
    <xf numFmtId="179" fontId="5" fillId="0" borderId="103" xfId="2" applyNumberFormat="1" applyFont="1" applyFill="1" applyBorder="1" applyAlignment="1">
      <alignment vertical="center" shrinkToFit="1"/>
    </xf>
    <xf numFmtId="179" fontId="5" fillId="0" borderId="44" xfId="2" applyNumberFormat="1" applyFont="1" applyFill="1" applyBorder="1" applyAlignment="1">
      <alignment vertical="center" shrinkToFit="1"/>
    </xf>
    <xf numFmtId="38" fontId="5" fillId="2" borderId="90" xfId="1" applyFont="1" applyFill="1" applyBorder="1" applyAlignment="1">
      <alignment horizontal="right" vertical="center"/>
    </xf>
    <xf numFmtId="37" fontId="5" fillId="0" borderId="77" xfId="1" applyNumberFormat="1" applyFont="1" applyFill="1" applyBorder="1" applyAlignment="1">
      <alignment vertical="center" shrinkToFit="1"/>
    </xf>
    <xf numFmtId="37" fontId="5" fillId="0" borderId="59" xfId="1" applyNumberFormat="1" applyFont="1" applyFill="1" applyBorder="1" applyAlignment="1">
      <alignment vertical="center" shrinkToFit="1"/>
    </xf>
    <xf numFmtId="37" fontId="5" fillId="0" borderId="0" xfId="1" applyNumberFormat="1" applyFont="1" applyFill="1" applyBorder="1" applyAlignment="1">
      <alignment vertical="center" shrinkToFit="1"/>
    </xf>
    <xf numFmtId="37" fontId="5" fillId="0" borderId="66" xfId="1" applyNumberFormat="1" applyFont="1" applyFill="1" applyBorder="1" applyAlignment="1">
      <alignment vertical="center" shrinkToFit="1"/>
    </xf>
    <xf numFmtId="0" fontId="5" fillId="0" borderId="57" xfId="0" applyFont="1" applyBorder="1" applyAlignment="1">
      <alignment horizontal="distributed" vertical="center" shrinkToFit="1"/>
    </xf>
    <xf numFmtId="0" fontId="5" fillId="0" borderId="58" xfId="0" applyFont="1" applyBorder="1" applyAlignment="1">
      <alignment horizontal="distributed" vertical="center" shrinkToFit="1"/>
    </xf>
    <xf numFmtId="0" fontId="5" fillId="0" borderId="87" xfId="0" applyFont="1" applyBorder="1" applyAlignment="1">
      <alignment horizontal="distributed" vertical="center" shrinkToFit="1"/>
    </xf>
    <xf numFmtId="176" fontId="5" fillId="0" borderId="125" xfId="2" applyNumberFormat="1" applyFont="1" applyFill="1" applyBorder="1" applyAlignment="1">
      <alignment vertical="center" shrinkToFit="1"/>
    </xf>
    <xf numFmtId="38" fontId="5" fillId="0" borderId="126" xfId="1" applyFont="1" applyFill="1" applyBorder="1" applyAlignment="1">
      <alignment vertical="center" shrinkToFit="1"/>
    </xf>
    <xf numFmtId="38" fontId="5" fillId="0" borderId="127" xfId="1" applyFont="1" applyFill="1" applyBorder="1" applyAlignment="1">
      <alignment vertical="center" shrinkToFit="1"/>
    </xf>
    <xf numFmtId="38" fontId="5" fillId="0" borderId="28" xfId="1" applyFont="1" applyBorder="1" applyAlignment="1">
      <alignment vertical="center" shrinkToFit="1"/>
    </xf>
    <xf numFmtId="38" fontId="5" fillId="0" borderId="4" xfId="1" applyFont="1" applyBorder="1" applyAlignment="1">
      <alignment vertical="center" shrinkToFit="1"/>
    </xf>
    <xf numFmtId="179" fontId="5" fillId="0" borderId="29" xfId="2" applyNumberFormat="1" applyFont="1" applyBorder="1" applyAlignment="1">
      <alignment vertical="center" shrinkToFit="1"/>
    </xf>
    <xf numFmtId="179" fontId="5" fillId="0" borderId="88" xfId="2" applyNumberFormat="1" applyFont="1" applyBorder="1" applyAlignment="1">
      <alignment vertical="center" shrinkToFit="1"/>
    </xf>
    <xf numFmtId="38" fontId="5" fillId="0" borderId="128" xfId="1" applyFont="1" applyBorder="1" applyAlignment="1">
      <alignment vertical="center" shrinkToFit="1"/>
    </xf>
    <xf numFmtId="38" fontId="5" fillId="0" borderId="129" xfId="1" applyFont="1" applyBorder="1" applyAlignment="1">
      <alignment vertical="center" shrinkToFit="1"/>
    </xf>
    <xf numFmtId="179" fontId="5" fillId="0" borderId="130" xfId="2" applyNumberFormat="1" applyFont="1" applyBorder="1" applyAlignment="1">
      <alignment vertical="center" shrinkToFit="1"/>
    </xf>
    <xf numFmtId="179" fontId="5" fillId="0" borderId="131" xfId="2" applyNumberFormat="1" applyFont="1" applyBorder="1" applyAlignment="1">
      <alignment vertical="center" shrinkToFit="1"/>
    </xf>
    <xf numFmtId="38" fontId="5" fillId="0" borderId="28" xfId="0" applyNumberFormat="1" applyFont="1" applyBorder="1" applyAlignment="1">
      <alignment vertical="center" shrinkToFit="1"/>
    </xf>
    <xf numFmtId="38" fontId="5" fillId="0" borderId="28" xfId="1" applyFont="1" applyFill="1" applyBorder="1" applyAlignment="1">
      <alignment vertical="center" shrinkToFit="1"/>
    </xf>
    <xf numFmtId="38" fontId="5" fillId="0" borderId="4" xfId="1" applyFont="1" applyFill="1" applyBorder="1" applyAlignment="1">
      <alignment vertical="center" shrinkToFit="1"/>
    </xf>
    <xf numFmtId="38" fontId="5" fillId="0" borderId="54" xfId="1" applyFont="1" applyBorder="1" applyAlignment="1">
      <alignment vertical="center" shrinkToFit="1"/>
    </xf>
    <xf numFmtId="38" fontId="5" fillId="0" borderId="132" xfId="1" applyFont="1" applyBorder="1" applyAlignment="1">
      <alignment vertical="center" shrinkToFit="1"/>
    </xf>
    <xf numFmtId="38" fontId="5" fillId="0" borderId="31" xfId="1" applyFont="1" applyBorder="1" applyAlignment="1">
      <alignment vertical="center" shrinkToFit="1"/>
    </xf>
    <xf numFmtId="38" fontId="5" fillId="0" borderId="29" xfId="1" applyFont="1" applyBorder="1" applyAlignment="1">
      <alignment vertical="center" shrinkToFit="1"/>
    </xf>
    <xf numFmtId="38" fontId="5" fillId="0" borderId="83" xfId="1" applyFont="1" applyBorder="1" applyAlignment="1">
      <alignment vertical="center" shrinkToFit="1"/>
    </xf>
    <xf numFmtId="0" fontId="5" fillId="0" borderId="89" xfId="0" applyFont="1" applyBorder="1" applyAlignment="1">
      <alignment horizontal="distributed" vertical="center" shrinkToFit="1"/>
    </xf>
    <xf numFmtId="38" fontId="5" fillId="0" borderId="133" xfId="1" applyFont="1" applyFill="1" applyBorder="1" applyAlignment="1">
      <alignment vertical="center" shrinkToFit="1"/>
    </xf>
    <xf numFmtId="38" fontId="5" fillId="0" borderId="9" xfId="1" applyFont="1" applyFill="1" applyBorder="1" applyAlignment="1">
      <alignment vertical="center" shrinkToFit="1"/>
    </xf>
    <xf numFmtId="38" fontId="5" fillId="0" borderId="5" xfId="1" applyFont="1" applyFill="1" applyBorder="1" applyAlignment="1">
      <alignment vertical="center" shrinkToFit="1"/>
    </xf>
    <xf numFmtId="179" fontId="5" fillId="0" borderId="10" xfId="2" applyNumberFormat="1" applyFont="1" applyFill="1" applyBorder="1" applyAlignment="1">
      <alignment vertical="center" shrinkToFit="1"/>
    </xf>
    <xf numFmtId="38" fontId="5" fillId="0" borderId="9" xfId="1" applyFont="1" applyBorder="1" applyAlignment="1">
      <alignment vertical="center" shrinkToFit="1"/>
    </xf>
    <xf numFmtId="179" fontId="5" fillId="0" borderId="17" xfId="2" applyNumberFormat="1" applyFont="1" applyFill="1" applyBorder="1" applyAlignment="1">
      <alignment vertical="center" shrinkToFit="1"/>
    </xf>
    <xf numFmtId="38" fontId="5" fillId="0" borderId="101" xfId="1" applyFont="1" applyFill="1" applyBorder="1" applyAlignment="1">
      <alignment vertical="center" shrinkToFit="1"/>
    </xf>
    <xf numFmtId="38" fontId="5" fillId="0" borderId="98" xfId="1" applyFont="1" applyFill="1" applyBorder="1" applyAlignment="1">
      <alignment vertical="center" shrinkToFit="1"/>
    </xf>
    <xf numFmtId="179" fontId="5" fillId="0" borderId="55" xfId="2" applyNumberFormat="1" applyFont="1" applyFill="1" applyBorder="1" applyAlignment="1">
      <alignment vertical="center" shrinkToFit="1"/>
    </xf>
    <xf numFmtId="38" fontId="5" fillId="0" borderId="9" xfId="0" applyNumberFormat="1" applyFont="1" applyBorder="1" applyAlignment="1">
      <alignment vertical="center" shrinkToFit="1"/>
    </xf>
    <xf numFmtId="38" fontId="5" fillId="0" borderId="19" xfId="1" applyFont="1" applyFill="1" applyBorder="1" applyAlignment="1">
      <alignment vertical="center" shrinkToFit="1"/>
    </xf>
    <xf numFmtId="38" fontId="5" fillId="0" borderId="134" xfId="1" applyFont="1" applyFill="1" applyBorder="1" applyAlignment="1">
      <alignment vertical="center" shrinkToFit="1"/>
    </xf>
    <xf numFmtId="38" fontId="5" fillId="0" borderId="43" xfId="1" applyFont="1" applyFill="1" applyBorder="1" applyAlignment="1">
      <alignment vertical="center" shrinkToFit="1"/>
    </xf>
    <xf numFmtId="38" fontId="5" fillId="0" borderId="10" xfId="1" applyFont="1" applyFill="1" applyBorder="1" applyAlignment="1">
      <alignment vertical="center" shrinkToFit="1"/>
    </xf>
    <xf numFmtId="0" fontId="5" fillId="2" borderId="86" xfId="0" applyFont="1" applyFill="1" applyBorder="1" applyAlignment="1">
      <alignment horizontal="distributed" vertical="center" shrinkToFit="1"/>
    </xf>
    <xf numFmtId="38" fontId="5" fillId="2" borderId="121" xfId="1" applyFont="1" applyFill="1" applyBorder="1" applyAlignment="1">
      <alignment vertical="center" shrinkToFit="1"/>
    </xf>
    <xf numFmtId="38" fontId="5" fillId="2" borderId="135" xfId="1" applyFont="1" applyFill="1" applyBorder="1" applyAlignment="1">
      <alignment vertical="center" shrinkToFit="1"/>
    </xf>
    <xf numFmtId="179" fontId="5" fillId="2" borderId="136" xfId="2" applyNumberFormat="1" applyFont="1" applyFill="1" applyBorder="1" applyAlignment="1">
      <alignment vertical="center" shrinkToFit="1"/>
    </xf>
    <xf numFmtId="38" fontId="5" fillId="2" borderId="137" xfId="1" applyFont="1" applyFill="1" applyBorder="1" applyAlignment="1">
      <alignment vertical="center" shrinkToFit="1"/>
    </xf>
    <xf numFmtId="38" fontId="5" fillId="2" borderId="138" xfId="1" applyFont="1" applyFill="1" applyBorder="1" applyAlignment="1">
      <alignment vertical="center" shrinkToFit="1"/>
    </xf>
    <xf numFmtId="176" fontId="5" fillId="2" borderId="121" xfId="2" applyNumberFormat="1" applyFont="1" applyFill="1" applyBorder="1" applyAlignment="1">
      <alignment vertical="center" shrinkToFit="1"/>
    </xf>
    <xf numFmtId="38" fontId="5" fillId="2" borderId="139" xfId="1" applyFont="1" applyFill="1" applyBorder="1" applyAlignment="1">
      <alignment vertical="center" shrinkToFit="1"/>
    </xf>
    <xf numFmtId="176" fontId="5" fillId="2" borderId="140" xfId="2" applyNumberFormat="1" applyFont="1" applyFill="1" applyBorder="1" applyAlignment="1">
      <alignment vertical="center" shrinkToFit="1"/>
    </xf>
    <xf numFmtId="38" fontId="5" fillId="2" borderId="141" xfId="1" applyFont="1" applyFill="1" applyBorder="1" applyAlignment="1">
      <alignment vertical="center" shrinkToFit="1"/>
    </xf>
    <xf numFmtId="38" fontId="5" fillId="2" borderId="142" xfId="1" applyFont="1" applyFill="1" applyBorder="1" applyAlignment="1">
      <alignment vertical="center" shrinkToFit="1"/>
    </xf>
    <xf numFmtId="179" fontId="5" fillId="2" borderId="121" xfId="2" applyNumberFormat="1" applyFont="1" applyFill="1" applyBorder="1" applyAlignment="1">
      <alignment vertical="center" shrinkToFit="1"/>
    </xf>
    <xf numFmtId="38" fontId="5" fillId="2" borderId="95" xfId="1" applyFont="1" applyFill="1" applyBorder="1" applyAlignment="1">
      <alignment vertical="center" shrinkToFit="1"/>
    </xf>
    <xf numFmtId="38" fontId="5" fillId="2" borderId="94" xfId="1" applyFont="1" applyFill="1" applyBorder="1" applyAlignment="1">
      <alignment vertical="center" shrinkToFit="1"/>
    </xf>
    <xf numFmtId="179" fontId="5" fillId="2" borderId="92" xfId="2" applyNumberFormat="1" applyFont="1" applyFill="1" applyBorder="1" applyAlignment="1">
      <alignment vertical="center" shrinkToFit="1"/>
    </xf>
    <xf numFmtId="38" fontId="5" fillId="2" borderId="93" xfId="1" applyFont="1" applyFill="1" applyBorder="1" applyAlignment="1">
      <alignment vertical="center" shrinkToFit="1"/>
    </xf>
    <xf numFmtId="179" fontId="5" fillId="2" borderId="91" xfId="2" applyNumberFormat="1" applyFont="1" applyFill="1" applyBorder="1" applyAlignment="1">
      <alignment vertical="center" shrinkToFit="1"/>
    </xf>
    <xf numFmtId="38" fontId="5" fillId="2" borderId="143" xfId="1" applyFont="1" applyFill="1" applyBorder="1" applyAlignment="1">
      <alignment vertical="center" shrinkToFit="1"/>
    </xf>
    <xf numFmtId="179" fontId="5" fillId="2" borderId="144" xfId="2" applyNumberFormat="1" applyFont="1" applyFill="1" applyBorder="1" applyAlignment="1">
      <alignment vertical="center" shrinkToFit="1"/>
    </xf>
    <xf numFmtId="179" fontId="5" fillId="2" borderId="145" xfId="2" applyNumberFormat="1" applyFont="1" applyFill="1" applyBorder="1" applyAlignment="1">
      <alignment vertical="center" shrinkToFit="1"/>
    </xf>
    <xf numFmtId="38" fontId="5" fillId="2" borderId="90" xfId="1" applyFont="1" applyFill="1" applyBorder="1" applyAlignment="1">
      <alignment vertical="center" shrinkToFit="1"/>
    </xf>
    <xf numFmtId="38" fontId="5" fillId="2" borderId="146" xfId="1" applyFont="1" applyFill="1" applyBorder="1" applyAlignment="1">
      <alignment vertical="center" shrinkToFit="1"/>
    </xf>
    <xf numFmtId="38" fontId="5" fillId="2" borderId="147" xfId="1" applyFont="1" applyFill="1" applyBorder="1" applyAlignment="1">
      <alignment vertical="center" shrinkToFit="1"/>
    </xf>
    <xf numFmtId="38" fontId="5" fillId="2" borderId="92" xfId="1" applyFont="1" applyFill="1" applyBorder="1" applyAlignment="1">
      <alignment vertical="center" shrinkToFit="1"/>
    </xf>
    <xf numFmtId="2" fontId="5" fillId="0" borderId="28" xfId="0" applyNumberFormat="1" applyFont="1" applyBorder="1" applyAlignment="1">
      <alignment horizontal="right" vertical="center"/>
    </xf>
    <xf numFmtId="0" fontId="5" fillId="0" borderId="29" xfId="0" applyFont="1" applyBorder="1" applyAlignment="1">
      <alignment horizontal="right" vertical="center"/>
    </xf>
    <xf numFmtId="176" fontId="5" fillId="0" borderId="46" xfId="2" applyNumberFormat="1" applyFont="1" applyBorder="1" applyAlignment="1">
      <alignment vertical="center"/>
    </xf>
    <xf numFmtId="0" fontId="5" fillId="3" borderId="86" xfId="0" applyFont="1" applyFill="1" applyBorder="1" applyAlignment="1">
      <alignment horizontal="distributed" vertical="center"/>
    </xf>
    <xf numFmtId="38" fontId="5" fillId="3" borderId="90" xfId="1" applyFont="1" applyFill="1" applyBorder="1" applyAlignment="1">
      <alignment horizontal="right" vertical="center" shrinkToFit="1"/>
    </xf>
    <xf numFmtId="38" fontId="5" fillId="3" borderId="91" xfId="1" applyFont="1" applyFill="1" applyBorder="1" applyAlignment="1">
      <alignment horizontal="right" vertical="center" shrinkToFit="1"/>
    </xf>
    <xf numFmtId="179" fontId="5" fillId="3" borderId="92" xfId="2" applyNumberFormat="1" applyFont="1" applyFill="1" applyBorder="1" applyAlignment="1">
      <alignment horizontal="right" vertical="center"/>
    </xf>
    <xf numFmtId="38" fontId="5" fillId="3" borderId="93" xfId="1" applyFont="1" applyFill="1" applyBorder="1" applyAlignment="1">
      <alignment horizontal="right" vertical="center" shrinkToFit="1"/>
    </xf>
    <xf numFmtId="38" fontId="5" fillId="3" borderId="94" xfId="1" applyFont="1" applyFill="1" applyBorder="1" applyAlignment="1">
      <alignment horizontal="right" vertical="center" shrinkToFit="1"/>
    </xf>
    <xf numFmtId="38" fontId="5" fillId="3" borderId="95" xfId="1" applyFont="1" applyFill="1" applyBorder="1" applyAlignment="1">
      <alignment horizontal="right" vertical="center"/>
    </xf>
    <xf numFmtId="38" fontId="5" fillId="3" borderId="91" xfId="1" applyFont="1" applyFill="1" applyBorder="1" applyAlignment="1">
      <alignment horizontal="right" vertical="center"/>
    </xf>
    <xf numFmtId="38" fontId="5" fillId="3" borderId="93" xfId="1" applyFont="1" applyFill="1" applyBorder="1" applyAlignment="1">
      <alignment horizontal="right" vertical="center"/>
    </xf>
    <xf numFmtId="38" fontId="5" fillId="3" borderId="92" xfId="1" applyFont="1" applyFill="1" applyBorder="1" applyAlignment="1">
      <alignment horizontal="right" vertical="center"/>
    </xf>
    <xf numFmtId="180" fontId="5" fillId="3" borderId="95" xfId="1" applyNumberFormat="1" applyFont="1" applyFill="1" applyBorder="1" applyAlignment="1">
      <alignment horizontal="right" vertical="center" shrinkToFit="1"/>
    </xf>
    <xf numFmtId="180" fontId="5" fillId="3" borderId="92" xfId="1" applyNumberFormat="1" applyFont="1" applyFill="1" applyBorder="1" applyAlignment="1">
      <alignment horizontal="right" vertical="center" shrinkToFit="1"/>
    </xf>
    <xf numFmtId="38" fontId="5" fillId="3" borderId="95" xfId="1" applyFont="1" applyFill="1" applyBorder="1" applyAlignment="1">
      <alignment horizontal="right" vertical="center" shrinkToFit="1"/>
    </xf>
    <xf numFmtId="179" fontId="5" fillId="3" borderId="91" xfId="2" applyNumberFormat="1" applyFont="1" applyFill="1" applyBorder="1" applyAlignment="1">
      <alignment horizontal="right" vertical="center"/>
    </xf>
    <xf numFmtId="2" fontId="5" fillId="3" borderId="95" xfId="0" applyNumberFormat="1" applyFont="1" applyFill="1" applyBorder="1" applyAlignment="1">
      <alignment horizontal="right" vertical="center"/>
    </xf>
    <xf numFmtId="2" fontId="5" fillId="3" borderId="92" xfId="0" applyNumberFormat="1" applyFont="1" applyFill="1" applyBorder="1" applyAlignment="1">
      <alignment horizontal="right" vertical="center"/>
    </xf>
    <xf numFmtId="176" fontId="5" fillId="3" borderId="91" xfId="2" applyNumberFormat="1" applyFont="1" applyFill="1" applyBorder="1" applyAlignment="1">
      <alignment horizontal="right" vertical="center"/>
    </xf>
    <xf numFmtId="176" fontId="5" fillId="3" borderId="92" xfId="2" applyNumberFormat="1" applyFont="1" applyFill="1" applyBorder="1" applyAlignment="1">
      <alignment horizontal="right" vertical="center"/>
    </xf>
    <xf numFmtId="179" fontId="5" fillId="3" borderId="92" xfId="2" applyNumberFormat="1" applyFont="1" applyFill="1" applyBorder="1" applyAlignment="1">
      <alignment horizontal="right" vertical="center" shrinkToFit="1"/>
    </xf>
    <xf numFmtId="38" fontId="5" fillId="3" borderId="92" xfId="1" applyFont="1" applyFill="1" applyBorder="1" applyAlignment="1">
      <alignment horizontal="right" vertical="center" shrinkToFit="1"/>
    </xf>
    <xf numFmtId="38" fontId="5" fillId="3" borderId="94" xfId="1" applyFont="1" applyFill="1" applyBorder="1" applyAlignment="1">
      <alignment horizontal="right" vertical="center"/>
    </xf>
    <xf numFmtId="0" fontId="5" fillId="4" borderId="86" xfId="0" applyFont="1" applyFill="1" applyBorder="1" applyAlignment="1">
      <alignment horizontal="distributed" vertical="center"/>
    </xf>
    <xf numFmtId="38" fontId="5" fillId="4" borderId="90" xfId="1" applyFont="1" applyFill="1" applyBorder="1" applyAlignment="1">
      <alignment horizontal="right" vertical="center" shrinkToFit="1"/>
    </xf>
    <xf numFmtId="38" fontId="5" fillId="4" borderId="91" xfId="1" applyFont="1" applyFill="1" applyBorder="1" applyAlignment="1">
      <alignment horizontal="right" vertical="center" shrinkToFit="1"/>
    </xf>
    <xf numFmtId="179" fontId="5" fillId="4" borderId="92" xfId="2" applyNumberFormat="1" applyFont="1" applyFill="1" applyBorder="1" applyAlignment="1">
      <alignment horizontal="right" vertical="center"/>
    </xf>
    <xf numFmtId="38" fontId="5" fillId="4" borderId="93" xfId="1" applyFont="1" applyFill="1" applyBorder="1" applyAlignment="1">
      <alignment horizontal="right" vertical="center" shrinkToFit="1"/>
    </xf>
    <xf numFmtId="38" fontId="5" fillId="4" borderId="94" xfId="1" applyFont="1" applyFill="1" applyBorder="1" applyAlignment="1">
      <alignment horizontal="right" vertical="center" shrinkToFit="1"/>
    </xf>
    <xf numFmtId="38" fontId="5" fillId="4" borderId="95" xfId="1" applyFont="1" applyFill="1" applyBorder="1" applyAlignment="1">
      <alignment horizontal="right" vertical="center"/>
    </xf>
    <xf numFmtId="38" fontId="5" fillId="4" borderId="91" xfId="1" applyFont="1" applyFill="1" applyBorder="1" applyAlignment="1">
      <alignment horizontal="right" vertical="center"/>
    </xf>
    <xf numFmtId="38" fontId="5" fillId="4" borderId="93" xfId="1" applyFont="1" applyFill="1" applyBorder="1" applyAlignment="1">
      <alignment horizontal="right" vertical="center"/>
    </xf>
    <xf numFmtId="38" fontId="5" fillId="4" borderId="92" xfId="1" applyFont="1" applyFill="1" applyBorder="1" applyAlignment="1">
      <alignment horizontal="right" vertical="center"/>
    </xf>
    <xf numFmtId="180" fontId="5" fillId="4" borderId="95" xfId="1" applyNumberFormat="1" applyFont="1" applyFill="1" applyBorder="1" applyAlignment="1">
      <alignment horizontal="right" vertical="center" shrinkToFit="1"/>
    </xf>
    <xf numFmtId="180" fontId="5" fillId="4" borderId="92" xfId="1" applyNumberFormat="1" applyFont="1" applyFill="1" applyBorder="1" applyAlignment="1">
      <alignment horizontal="right" vertical="center" shrinkToFit="1"/>
    </xf>
    <xf numFmtId="38" fontId="5" fillId="4" borderId="95" xfId="1" applyFont="1" applyFill="1" applyBorder="1" applyAlignment="1">
      <alignment horizontal="right" vertical="center" shrinkToFit="1"/>
    </xf>
    <xf numFmtId="179" fontId="5" fillId="4" borderId="91" xfId="2" applyNumberFormat="1" applyFont="1" applyFill="1" applyBorder="1" applyAlignment="1">
      <alignment horizontal="right" vertical="center"/>
    </xf>
    <xf numFmtId="2" fontId="5" fillId="4" borderId="95" xfId="0" applyNumberFormat="1" applyFont="1" applyFill="1" applyBorder="1" applyAlignment="1">
      <alignment horizontal="right" vertical="center"/>
    </xf>
    <xf numFmtId="2" fontId="5" fillId="4" borderId="92" xfId="0" applyNumberFormat="1" applyFont="1" applyFill="1" applyBorder="1" applyAlignment="1">
      <alignment horizontal="right" vertical="center"/>
    </xf>
    <xf numFmtId="176" fontId="5" fillId="4" borderId="91" xfId="2" applyNumberFormat="1" applyFont="1" applyFill="1" applyBorder="1" applyAlignment="1">
      <alignment horizontal="right" vertical="center"/>
    </xf>
    <xf numFmtId="176" fontId="5" fillId="4" borderId="92" xfId="2" applyNumberFormat="1" applyFont="1" applyFill="1" applyBorder="1" applyAlignment="1">
      <alignment horizontal="right" vertical="center"/>
    </xf>
    <xf numFmtId="179" fontId="5" fillId="4" borderId="92" xfId="2" applyNumberFormat="1" applyFont="1" applyFill="1" applyBorder="1" applyAlignment="1">
      <alignment horizontal="right" vertical="center" shrinkToFit="1"/>
    </xf>
    <xf numFmtId="38" fontId="5" fillId="4" borderId="92" xfId="1" applyFont="1" applyFill="1" applyBorder="1" applyAlignment="1">
      <alignment horizontal="right" vertical="center" shrinkToFit="1"/>
    </xf>
    <xf numFmtId="38" fontId="5" fillId="4" borderId="94" xfId="1" applyFont="1" applyFill="1" applyBorder="1" applyAlignment="1">
      <alignment horizontal="right" vertical="center"/>
    </xf>
    <xf numFmtId="179" fontId="5" fillId="0" borderId="29" xfId="2" applyNumberFormat="1" applyFont="1" applyFill="1" applyBorder="1" applyAlignment="1">
      <alignment vertical="center" shrinkToFit="1"/>
    </xf>
    <xf numFmtId="179" fontId="5" fillId="0" borderId="88" xfId="2" applyNumberFormat="1" applyFont="1" applyFill="1" applyBorder="1" applyAlignment="1">
      <alignment vertical="center" shrinkToFit="1"/>
    </xf>
    <xf numFmtId="38" fontId="5" fillId="0" borderId="128" xfId="1" applyFont="1" applyFill="1" applyBorder="1" applyAlignment="1">
      <alignment vertical="center" shrinkToFit="1"/>
    </xf>
    <xf numFmtId="38" fontId="5" fillId="0" borderId="129" xfId="1" applyFont="1" applyFill="1" applyBorder="1" applyAlignment="1">
      <alignment vertical="center" shrinkToFit="1"/>
    </xf>
    <xf numFmtId="179" fontId="5" fillId="0" borderId="130" xfId="2" applyNumberFormat="1" applyFont="1" applyFill="1" applyBorder="1" applyAlignment="1">
      <alignment vertical="center" shrinkToFit="1"/>
    </xf>
    <xf numFmtId="179" fontId="5" fillId="0" borderId="131" xfId="2" applyNumberFormat="1" applyFont="1" applyFill="1" applyBorder="1" applyAlignment="1">
      <alignment vertical="center" shrinkToFit="1"/>
    </xf>
    <xf numFmtId="38" fontId="5" fillId="0" borderId="54" xfId="1" applyFont="1" applyFill="1" applyBorder="1" applyAlignment="1">
      <alignment vertical="center" shrinkToFit="1"/>
    </xf>
    <xf numFmtId="38" fontId="5" fillId="0" borderId="132" xfId="1" applyFont="1" applyFill="1" applyBorder="1" applyAlignment="1">
      <alignment vertical="center" shrinkToFit="1"/>
    </xf>
    <xf numFmtId="38" fontId="5" fillId="0" borderId="31" xfId="1" applyFont="1" applyFill="1" applyBorder="1" applyAlignment="1">
      <alignment vertical="center" shrinkToFit="1"/>
    </xf>
    <xf numFmtId="38" fontId="5" fillId="0" borderId="29" xfId="1" applyFont="1" applyFill="1" applyBorder="1" applyAlignment="1">
      <alignment vertical="center" shrinkToFit="1"/>
    </xf>
    <xf numFmtId="0" fontId="5" fillId="3" borderId="86" xfId="0" applyFont="1" applyFill="1" applyBorder="1" applyAlignment="1">
      <alignment horizontal="distributed" vertical="center" shrinkToFit="1"/>
    </xf>
    <xf numFmtId="38" fontId="5" fillId="3" borderId="90" xfId="1" applyFont="1" applyFill="1" applyBorder="1" applyAlignment="1">
      <alignment vertical="center" shrinkToFit="1"/>
    </xf>
    <xf numFmtId="38" fontId="5" fillId="3" borderId="94" xfId="1" applyFont="1" applyFill="1" applyBorder="1" applyAlignment="1">
      <alignment vertical="center" shrinkToFit="1"/>
    </xf>
    <xf numFmtId="179" fontId="5" fillId="3" borderId="91" xfId="2" applyNumberFormat="1" applyFont="1" applyFill="1" applyBorder="1" applyAlignment="1">
      <alignment vertical="center" shrinkToFit="1"/>
    </xf>
    <xf numFmtId="38" fontId="5" fillId="3" borderId="143" xfId="1" applyFont="1" applyFill="1" applyBorder="1" applyAlignment="1">
      <alignment vertical="center" shrinkToFit="1"/>
    </xf>
    <xf numFmtId="38" fontId="5" fillId="3" borderId="148" xfId="1" applyFont="1" applyFill="1" applyBorder="1" applyAlignment="1">
      <alignment vertical="center" shrinkToFit="1"/>
    </xf>
    <xf numFmtId="179" fontId="5" fillId="3" borderId="144" xfId="2" applyNumberFormat="1" applyFont="1" applyFill="1" applyBorder="1" applyAlignment="1">
      <alignment vertical="center" shrinkToFit="1"/>
    </xf>
    <xf numFmtId="38" fontId="5" fillId="3" borderId="142" xfId="1" applyFont="1" applyFill="1" applyBorder="1" applyAlignment="1">
      <alignment vertical="center" shrinkToFit="1"/>
    </xf>
    <xf numFmtId="179" fontId="5" fillId="3" borderId="121" xfId="2" applyNumberFormat="1" applyFont="1" applyFill="1" applyBorder="1" applyAlignment="1">
      <alignment vertical="center" shrinkToFit="1"/>
    </xf>
    <xf numFmtId="38" fontId="5" fillId="3" borderId="95" xfId="1" applyFont="1" applyFill="1" applyBorder="1" applyAlignment="1">
      <alignment vertical="center" shrinkToFit="1"/>
    </xf>
    <xf numFmtId="179" fontId="5" fillId="3" borderId="92" xfId="2" applyNumberFormat="1" applyFont="1" applyFill="1" applyBorder="1" applyAlignment="1">
      <alignment vertical="center" shrinkToFit="1"/>
    </xf>
    <xf numFmtId="179" fontId="5" fillId="3" borderId="145" xfId="2" applyNumberFormat="1" applyFont="1" applyFill="1" applyBorder="1" applyAlignment="1">
      <alignment vertical="center" shrinkToFit="1"/>
    </xf>
    <xf numFmtId="38" fontId="5" fillId="3" borderId="146" xfId="1" applyFont="1" applyFill="1" applyBorder="1" applyAlignment="1">
      <alignment vertical="center" shrinkToFit="1"/>
    </xf>
    <xf numFmtId="38" fontId="5" fillId="3" borderId="147" xfId="1" applyFont="1" applyFill="1" applyBorder="1" applyAlignment="1">
      <alignment vertical="center" shrinkToFit="1"/>
    </xf>
    <xf numFmtId="38" fontId="5" fillId="3" borderId="92" xfId="1" applyFont="1" applyFill="1" applyBorder="1" applyAlignment="1">
      <alignment vertical="center" shrinkToFit="1"/>
    </xf>
    <xf numFmtId="0" fontId="5" fillId="4" borderId="86" xfId="0" applyFont="1" applyFill="1" applyBorder="1" applyAlignment="1">
      <alignment horizontal="distributed" vertical="center" shrinkToFit="1"/>
    </xf>
    <xf numFmtId="38" fontId="5" fillId="4" borderId="90" xfId="1" applyFont="1" applyFill="1" applyBorder="1" applyAlignment="1">
      <alignment vertical="center" shrinkToFit="1"/>
    </xf>
    <xf numFmtId="38" fontId="5" fillId="4" borderId="94" xfId="1" applyFont="1" applyFill="1" applyBorder="1" applyAlignment="1">
      <alignment vertical="center" shrinkToFit="1"/>
    </xf>
    <xf numFmtId="179" fontId="5" fillId="4" borderId="91" xfId="2" applyNumberFormat="1" applyFont="1" applyFill="1" applyBorder="1" applyAlignment="1">
      <alignment vertical="center" shrinkToFit="1"/>
    </xf>
    <xf numFmtId="38" fontId="5" fillId="4" borderId="143" xfId="1" applyFont="1" applyFill="1" applyBorder="1" applyAlignment="1">
      <alignment vertical="center" shrinkToFit="1"/>
    </xf>
    <xf numFmtId="38" fontId="5" fillId="4" borderId="148" xfId="1" applyFont="1" applyFill="1" applyBorder="1" applyAlignment="1">
      <alignment vertical="center" shrinkToFit="1"/>
    </xf>
    <xf numFmtId="179" fontId="5" fillId="4" borderId="144" xfId="2" applyNumberFormat="1" applyFont="1" applyFill="1" applyBorder="1" applyAlignment="1">
      <alignment vertical="center" shrinkToFit="1"/>
    </xf>
    <xf numFmtId="38" fontId="5" fillId="4" borderId="142" xfId="1" applyFont="1" applyFill="1" applyBorder="1" applyAlignment="1">
      <alignment vertical="center" shrinkToFit="1"/>
    </xf>
    <xf numFmtId="179" fontId="5" fillId="4" borderId="121" xfId="2" applyNumberFormat="1" applyFont="1" applyFill="1" applyBorder="1" applyAlignment="1">
      <alignment vertical="center" shrinkToFit="1"/>
    </xf>
    <xf numFmtId="38" fontId="5" fillId="4" borderId="95" xfId="1" applyFont="1" applyFill="1" applyBorder="1" applyAlignment="1">
      <alignment vertical="center" shrinkToFit="1"/>
    </xf>
    <xf numFmtId="179" fontId="5" fillId="4" borderId="92" xfId="2" applyNumberFormat="1" applyFont="1" applyFill="1" applyBorder="1" applyAlignment="1">
      <alignment vertical="center" shrinkToFit="1"/>
    </xf>
    <xf numFmtId="179" fontId="5" fillId="4" borderId="145" xfId="2" applyNumberFormat="1" applyFont="1" applyFill="1" applyBorder="1" applyAlignment="1">
      <alignment vertical="center" shrinkToFit="1"/>
    </xf>
    <xf numFmtId="38" fontId="5" fillId="4" borderId="146" xfId="1" applyFont="1" applyFill="1" applyBorder="1" applyAlignment="1">
      <alignment vertical="center" shrinkToFit="1"/>
    </xf>
    <xf numFmtId="38" fontId="5" fillId="4" borderId="147" xfId="1" applyFont="1" applyFill="1" applyBorder="1" applyAlignment="1">
      <alignment vertical="center" shrinkToFit="1"/>
    </xf>
    <xf numFmtId="38" fontId="5" fillId="4" borderId="92" xfId="1" applyFont="1" applyFill="1" applyBorder="1" applyAlignment="1">
      <alignment vertical="center" shrinkToFit="1"/>
    </xf>
    <xf numFmtId="38" fontId="5" fillId="0" borderId="54" xfId="1" applyFont="1" applyBorder="1">
      <alignment vertical="center"/>
    </xf>
    <xf numFmtId="179" fontId="5" fillId="0" borderId="88" xfId="2" applyNumberFormat="1" applyFont="1" applyBorder="1">
      <alignment vertical="center"/>
    </xf>
    <xf numFmtId="38" fontId="5" fillId="0" borderId="132" xfId="1" applyFont="1" applyBorder="1">
      <alignment vertical="center"/>
    </xf>
    <xf numFmtId="38" fontId="5" fillId="0" borderId="28" xfId="1" applyFont="1" applyBorder="1">
      <alignment vertical="center"/>
    </xf>
    <xf numFmtId="38" fontId="5" fillId="0" borderId="83" xfId="1" applyFont="1" applyBorder="1">
      <alignment vertical="center"/>
    </xf>
    <xf numFmtId="38" fontId="5" fillId="0" borderId="4" xfId="1" applyFont="1" applyBorder="1">
      <alignment vertical="center"/>
    </xf>
    <xf numFmtId="179" fontId="5" fillId="0" borderId="31" xfId="2" applyNumberFormat="1" applyFont="1" applyBorder="1">
      <alignment vertical="center"/>
    </xf>
    <xf numFmtId="38" fontId="5" fillId="0" borderId="31" xfId="1" applyFont="1" applyBorder="1">
      <alignment vertical="center"/>
    </xf>
    <xf numFmtId="38" fontId="5" fillId="0" borderId="88" xfId="1" applyFont="1" applyBorder="1">
      <alignment vertical="center"/>
    </xf>
    <xf numFmtId="38" fontId="5" fillId="0" borderId="29" xfId="1" applyFont="1" applyBorder="1">
      <alignment vertical="center"/>
    </xf>
    <xf numFmtId="179" fontId="5" fillId="0" borderId="29" xfId="2" applyNumberFormat="1" applyFont="1" applyBorder="1">
      <alignment vertical="center"/>
    </xf>
    <xf numFmtId="179" fontId="5" fillId="0" borderId="29" xfId="1" applyNumberFormat="1" applyFont="1" applyBorder="1" applyAlignment="1">
      <alignment horizontal="right" vertical="center"/>
    </xf>
    <xf numFmtId="38" fontId="5" fillId="0" borderId="19" xfId="1" applyFont="1" applyFill="1" applyBorder="1">
      <alignment vertical="center"/>
    </xf>
    <xf numFmtId="179" fontId="5" fillId="0" borderId="17" xfId="2" applyNumberFormat="1" applyFont="1" applyBorder="1">
      <alignment vertical="center"/>
    </xf>
    <xf numFmtId="38" fontId="5" fillId="0" borderId="134" xfId="1" applyFont="1" applyFill="1" applyBorder="1">
      <alignment vertical="center"/>
    </xf>
    <xf numFmtId="38" fontId="5" fillId="0" borderId="9" xfId="1" applyFont="1" applyFill="1" applyBorder="1">
      <alignment vertical="center"/>
    </xf>
    <xf numFmtId="38" fontId="5" fillId="0" borderId="53" xfId="1" applyFont="1" applyFill="1" applyBorder="1">
      <alignment vertical="center"/>
    </xf>
    <xf numFmtId="38" fontId="5" fillId="0" borderId="5" xfId="1" applyFont="1" applyFill="1" applyBorder="1">
      <alignment vertical="center"/>
    </xf>
    <xf numFmtId="179" fontId="5" fillId="0" borderId="43" xfId="2" applyNumberFormat="1" applyFont="1" applyBorder="1">
      <alignment vertical="center"/>
    </xf>
    <xf numFmtId="38" fontId="5" fillId="0" borderId="43" xfId="1" applyFont="1" applyFill="1" applyBorder="1">
      <alignment vertical="center"/>
    </xf>
    <xf numFmtId="38" fontId="5" fillId="0" borderId="17" xfId="1" applyFont="1" applyFill="1" applyBorder="1">
      <alignment vertical="center"/>
    </xf>
    <xf numFmtId="38" fontId="5" fillId="0" borderId="10" xfId="1" applyFont="1" applyFill="1" applyBorder="1">
      <alignment vertical="center"/>
    </xf>
    <xf numFmtId="38" fontId="5" fillId="0" borderId="53" xfId="1" applyFont="1" applyBorder="1">
      <alignment vertical="center"/>
    </xf>
    <xf numFmtId="179" fontId="5" fillId="0" borderId="10" xfId="2" applyNumberFormat="1" applyFont="1" applyBorder="1">
      <alignment vertical="center"/>
    </xf>
    <xf numFmtId="38" fontId="5" fillId="0" borderId="19" xfId="1" applyFont="1" applyBorder="1">
      <alignment vertical="center"/>
    </xf>
    <xf numFmtId="38" fontId="5" fillId="0" borderId="9" xfId="1" applyFont="1" applyBorder="1">
      <alignment vertical="center"/>
    </xf>
    <xf numFmtId="38" fontId="5" fillId="2" borderId="90" xfId="1" applyFont="1" applyFill="1" applyBorder="1">
      <alignment vertical="center"/>
    </xf>
    <xf numFmtId="179" fontId="5" fillId="2" borderId="91" xfId="2" applyNumberFormat="1" applyFont="1" applyFill="1" applyBorder="1">
      <alignment vertical="center"/>
    </xf>
    <xf numFmtId="38" fontId="5" fillId="2" borderId="146" xfId="1" applyFont="1" applyFill="1" applyBorder="1">
      <alignment vertical="center"/>
    </xf>
    <xf numFmtId="38" fontId="5" fillId="2" borderId="95" xfId="1" applyFont="1" applyFill="1" applyBorder="1">
      <alignment vertical="center"/>
    </xf>
    <xf numFmtId="38" fontId="5" fillId="2" borderId="121" xfId="1" applyFont="1" applyFill="1" applyBorder="1">
      <alignment vertical="center"/>
    </xf>
    <xf numFmtId="179" fontId="5" fillId="2" borderId="147" xfId="2" applyNumberFormat="1" applyFont="1" applyFill="1" applyBorder="1">
      <alignment vertical="center"/>
    </xf>
    <xf numFmtId="38" fontId="5" fillId="2" borderId="147" xfId="1" applyFont="1" applyFill="1" applyBorder="1">
      <alignment vertical="center"/>
    </xf>
    <xf numFmtId="38" fontId="5" fillId="2" borderId="91" xfId="1" applyFont="1" applyFill="1" applyBorder="1">
      <alignment vertical="center"/>
    </xf>
    <xf numFmtId="38" fontId="5" fillId="2" borderId="93" xfId="1" applyFont="1" applyFill="1" applyBorder="1">
      <alignment vertical="center"/>
    </xf>
    <xf numFmtId="38" fontId="5" fillId="2" borderId="92" xfId="1" applyFont="1" applyFill="1" applyBorder="1">
      <alignment vertical="center"/>
    </xf>
    <xf numFmtId="38" fontId="5" fillId="2" borderId="94" xfId="1" applyFont="1" applyFill="1" applyBorder="1">
      <alignment vertical="center"/>
    </xf>
    <xf numFmtId="179" fontId="5" fillId="2" borderId="92" xfId="2" applyNumberFormat="1" applyFont="1" applyFill="1" applyBorder="1">
      <alignment vertical="center"/>
    </xf>
    <xf numFmtId="179" fontId="5" fillId="2" borderId="92" xfId="1" applyNumberFormat="1" applyFont="1" applyFill="1" applyBorder="1" applyAlignment="1">
      <alignment horizontal="right" vertical="center"/>
    </xf>
    <xf numFmtId="38" fontId="5" fillId="0" borderId="54" xfId="1" applyFont="1" applyFill="1" applyBorder="1">
      <alignment vertical="center"/>
    </xf>
    <xf numFmtId="179" fontId="5" fillId="0" borderId="88" xfId="2" applyNumberFormat="1" applyFont="1" applyFill="1" applyBorder="1">
      <alignment vertical="center"/>
    </xf>
    <xf numFmtId="38" fontId="5" fillId="0" borderId="132" xfId="1" applyFont="1" applyFill="1" applyBorder="1">
      <alignment vertical="center"/>
    </xf>
    <xf numFmtId="38" fontId="5" fillId="0" borderId="28" xfId="1" applyFont="1" applyFill="1" applyBorder="1">
      <alignment vertical="center"/>
    </xf>
    <xf numFmtId="38" fontId="5" fillId="0" borderId="83" xfId="1" applyFont="1" applyFill="1" applyBorder="1">
      <alignment vertical="center"/>
    </xf>
    <xf numFmtId="38" fontId="5" fillId="0" borderId="4" xfId="1" applyFont="1" applyFill="1" applyBorder="1">
      <alignment vertical="center"/>
    </xf>
    <xf numFmtId="179" fontId="5" fillId="0" borderId="31" xfId="2" applyNumberFormat="1" applyFont="1" applyFill="1" applyBorder="1">
      <alignment vertical="center"/>
    </xf>
    <xf numFmtId="38" fontId="5" fillId="0" borderId="31" xfId="1" applyFont="1" applyFill="1" applyBorder="1">
      <alignment vertical="center"/>
    </xf>
    <xf numFmtId="38" fontId="5" fillId="0" borderId="88" xfId="1" applyFont="1" applyFill="1" applyBorder="1">
      <alignment vertical="center"/>
    </xf>
    <xf numFmtId="38" fontId="5" fillId="0" borderId="29" xfId="1" applyFont="1" applyFill="1" applyBorder="1">
      <alignment vertical="center"/>
    </xf>
    <xf numFmtId="179" fontId="5" fillId="0" borderId="29" xfId="2" applyNumberFormat="1" applyFont="1" applyFill="1" applyBorder="1">
      <alignment vertical="center"/>
    </xf>
    <xf numFmtId="179" fontId="5" fillId="0" borderId="29" xfId="2" applyNumberFormat="1" applyFont="1" applyFill="1" applyBorder="1" applyAlignment="1">
      <alignment horizontal="right" vertical="center"/>
    </xf>
    <xf numFmtId="38" fontId="5" fillId="3" borderId="90" xfId="1" applyFont="1" applyFill="1" applyBorder="1">
      <alignment vertical="center"/>
    </xf>
    <xf numFmtId="179" fontId="5" fillId="3" borderId="91" xfId="2" applyNumberFormat="1" applyFont="1" applyFill="1" applyBorder="1">
      <alignment vertical="center"/>
    </xf>
    <xf numFmtId="38" fontId="5" fillId="3" borderId="146" xfId="1" applyFont="1" applyFill="1" applyBorder="1">
      <alignment vertical="center"/>
    </xf>
    <xf numFmtId="38" fontId="5" fillId="3" borderId="95" xfId="1" applyFont="1" applyFill="1" applyBorder="1">
      <alignment vertical="center"/>
    </xf>
    <xf numFmtId="38" fontId="5" fillId="3" borderId="93" xfId="1" applyFont="1" applyFill="1" applyBorder="1">
      <alignment vertical="center"/>
    </xf>
    <xf numFmtId="38" fontId="5" fillId="3" borderId="94" xfId="1" applyFont="1" applyFill="1" applyBorder="1">
      <alignment vertical="center"/>
    </xf>
    <xf numFmtId="179" fontId="5" fillId="3" borderId="147" xfId="2" applyNumberFormat="1" applyFont="1" applyFill="1" applyBorder="1">
      <alignment vertical="center"/>
    </xf>
    <xf numFmtId="38" fontId="5" fillId="3" borderId="147" xfId="1" applyFont="1" applyFill="1" applyBorder="1">
      <alignment vertical="center"/>
    </xf>
    <xf numFmtId="38" fontId="5" fillId="3" borderId="91" xfId="1" applyFont="1" applyFill="1" applyBorder="1">
      <alignment vertical="center"/>
    </xf>
    <xf numFmtId="38" fontId="5" fillId="3" borderId="92" xfId="1" applyFont="1" applyFill="1" applyBorder="1">
      <alignment vertical="center"/>
    </xf>
    <xf numFmtId="179" fontId="5" fillId="3" borderId="92" xfId="2" applyNumberFormat="1" applyFont="1" applyFill="1" applyBorder="1">
      <alignment vertical="center"/>
    </xf>
    <xf numFmtId="38" fontId="5" fillId="4" borderId="90" xfId="1" applyFont="1" applyFill="1" applyBorder="1">
      <alignment vertical="center"/>
    </xf>
    <xf numFmtId="179" fontId="5" fillId="4" borderId="91" xfId="2" applyNumberFormat="1" applyFont="1" applyFill="1" applyBorder="1">
      <alignment vertical="center"/>
    </xf>
    <xf numFmtId="38" fontId="5" fillId="4" borderId="146" xfId="1" applyFont="1" applyFill="1" applyBorder="1">
      <alignment vertical="center"/>
    </xf>
    <xf numFmtId="38" fontId="5" fillId="4" borderId="95" xfId="1" applyFont="1" applyFill="1" applyBorder="1">
      <alignment vertical="center"/>
    </xf>
    <xf numFmtId="38" fontId="5" fillId="4" borderId="93" xfId="1" applyFont="1" applyFill="1" applyBorder="1">
      <alignment vertical="center"/>
    </xf>
    <xf numFmtId="38" fontId="5" fillId="4" borderId="94" xfId="1" applyFont="1" applyFill="1" applyBorder="1">
      <alignment vertical="center"/>
    </xf>
    <xf numFmtId="179" fontId="5" fillId="4" borderId="147" xfId="2" applyNumberFormat="1" applyFont="1" applyFill="1" applyBorder="1">
      <alignment vertical="center"/>
    </xf>
    <xf numFmtId="38" fontId="5" fillId="4" borderId="147" xfId="1" applyFont="1" applyFill="1" applyBorder="1">
      <alignment vertical="center"/>
    </xf>
    <xf numFmtId="38" fontId="5" fillId="4" borderId="91" xfId="1" applyFont="1" applyFill="1" applyBorder="1">
      <alignment vertical="center"/>
    </xf>
    <xf numFmtId="38" fontId="5" fillId="4" borderId="92" xfId="1" applyFont="1" applyFill="1" applyBorder="1">
      <alignment vertical="center"/>
    </xf>
    <xf numFmtId="179" fontId="5" fillId="4" borderId="92" xfId="2" applyNumberFormat="1" applyFont="1" applyFill="1" applyBorder="1">
      <alignment vertical="center"/>
    </xf>
    <xf numFmtId="0" fontId="5" fillId="0" borderId="28" xfId="0" applyFont="1" applyBorder="1">
      <alignment vertical="center"/>
    </xf>
    <xf numFmtId="0" fontId="5" fillId="0" borderId="4" xfId="0" applyFont="1" applyBorder="1">
      <alignment vertical="center"/>
    </xf>
    <xf numFmtId="177" fontId="5" fillId="0" borderId="29" xfId="1" applyNumberFormat="1" applyFont="1" applyBorder="1" applyAlignment="1">
      <alignment horizontal="right" vertical="center"/>
    </xf>
    <xf numFmtId="38" fontId="5" fillId="0" borderId="5" xfId="1" applyFont="1" applyBorder="1">
      <alignment vertical="center"/>
    </xf>
    <xf numFmtId="0" fontId="5" fillId="0" borderId="9" xfId="0" applyFont="1" applyBorder="1">
      <alignment vertical="center"/>
    </xf>
    <xf numFmtId="0" fontId="5" fillId="0" borderId="5" xfId="0" applyFont="1" applyBorder="1">
      <alignment vertical="center"/>
    </xf>
    <xf numFmtId="177" fontId="5" fillId="0" borderId="10" xfId="1" applyNumberFormat="1" applyFont="1" applyBorder="1" applyAlignment="1">
      <alignment horizontal="right" vertical="center"/>
    </xf>
    <xf numFmtId="179" fontId="5" fillId="2" borderId="92" xfId="1" applyNumberFormat="1" applyFont="1" applyFill="1" applyBorder="1">
      <alignment vertical="center"/>
    </xf>
    <xf numFmtId="177" fontId="5" fillId="2" borderId="92" xfId="1" applyNumberFormat="1" applyFont="1" applyFill="1" applyBorder="1" applyAlignment="1">
      <alignment horizontal="right" vertical="center"/>
    </xf>
    <xf numFmtId="177" fontId="5" fillId="3" borderId="92" xfId="1" applyNumberFormat="1" applyFont="1" applyFill="1" applyBorder="1" applyAlignment="1">
      <alignment horizontal="right" vertical="center"/>
    </xf>
    <xf numFmtId="177" fontId="5" fillId="4" borderId="92" xfId="1" applyNumberFormat="1" applyFont="1" applyFill="1" applyBorder="1" applyAlignment="1">
      <alignment horizontal="right" vertical="center"/>
    </xf>
    <xf numFmtId="181" fontId="5" fillId="0" borderId="9" xfId="2" applyNumberFormat="1" applyFont="1" applyBorder="1" applyAlignment="1">
      <alignment horizontal="right" vertical="center"/>
    </xf>
    <xf numFmtId="181" fontId="5" fillId="0" borderId="10" xfId="0" applyNumberFormat="1" applyFont="1" applyBorder="1" applyAlignment="1">
      <alignment horizontal="right" vertical="center"/>
    </xf>
    <xf numFmtId="181" fontId="5" fillId="0" borderId="9" xfId="0" applyNumberFormat="1" applyFont="1" applyBorder="1" applyAlignment="1">
      <alignment horizontal="right" vertical="center"/>
    </xf>
    <xf numFmtId="181" fontId="5" fillId="0" borderId="11" xfId="2" applyNumberFormat="1" applyFont="1" applyBorder="1" applyAlignment="1">
      <alignment horizontal="right" vertical="center"/>
    </xf>
    <xf numFmtId="181" fontId="5" fillId="0" borderId="12" xfId="0" applyNumberFormat="1" applyFont="1" applyBorder="1" applyAlignment="1">
      <alignment horizontal="right" vertical="center"/>
    </xf>
    <xf numFmtId="181" fontId="5" fillId="0" borderId="11" xfId="0" applyNumberFormat="1" applyFont="1" applyBorder="1" applyAlignment="1">
      <alignment horizontal="right" vertical="center"/>
    </xf>
    <xf numFmtId="181" fontId="5" fillId="0" borderId="28" xfId="2" applyNumberFormat="1" applyFont="1" applyBorder="1" applyAlignment="1">
      <alignment horizontal="right" vertical="center"/>
    </xf>
    <xf numFmtId="181" fontId="5" fillId="0" borderId="29" xfId="0" applyNumberFormat="1" applyFont="1" applyBorder="1" applyAlignment="1">
      <alignment horizontal="right" vertical="center"/>
    </xf>
    <xf numFmtId="181" fontId="5" fillId="0" borderId="28" xfId="0" applyNumberFormat="1" applyFont="1" applyBorder="1" applyAlignment="1">
      <alignment horizontal="right" vertical="center"/>
    </xf>
    <xf numFmtId="181" fontId="5" fillId="2" borderId="95" xfId="0" applyNumberFormat="1" applyFont="1" applyFill="1" applyBorder="1" applyAlignment="1">
      <alignment horizontal="right" vertical="center"/>
    </xf>
    <xf numFmtId="181" fontId="5" fillId="2" borderId="92" xfId="0" applyNumberFormat="1" applyFont="1" applyFill="1" applyBorder="1" applyAlignment="1">
      <alignment horizontal="right" vertical="center"/>
    </xf>
    <xf numFmtId="181" fontId="5" fillId="3" borderId="95" xfId="0" applyNumberFormat="1" applyFont="1" applyFill="1" applyBorder="1" applyAlignment="1">
      <alignment horizontal="right" vertical="center"/>
    </xf>
    <xf numFmtId="181" fontId="5" fillId="3" borderId="92" xfId="0" applyNumberFormat="1" applyFont="1" applyFill="1" applyBorder="1" applyAlignment="1">
      <alignment horizontal="right" vertical="center"/>
    </xf>
    <xf numFmtId="181" fontId="5" fillId="4" borderId="95" xfId="0" applyNumberFormat="1" applyFont="1" applyFill="1" applyBorder="1" applyAlignment="1">
      <alignment horizontal="right" vertical="center"/>
    </xf>
    <xf numFmtId="181" fontId="5" fillId="4" borderId="92" xfId="0" applyNumberFormat="1" applyFont="1" applyFill="1" applyBorder="1" applyAlignment="1">
      <alignment horizontal="right" vertical="center"/>
    </xf>
    <xf numFmtId="38" fontId="5" fillId="0" borderId="20" xfId="1" applyFont="1" applyBorder="1" applyAlignment="1">
      <alignment horizontal="center" vertical="center"/>
    </xf>
    <xf numFmtId="38" fontId="5" fillId="0" borderId="22" xfId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38" fontId="5" fillId="0" borderId="25" xfId="1" applyFont="1" applyBorder="1" applyAlignment="1">
      <alignment horizontal="center" vertical="center"/>
    </xf>
    <xf numFmtId="38" fontId="5" fillId="0" borderId="27" xfId="1" applyFont="1" applyBorder="1" applyAlignment="1">
      <alignment horizontal="center" vertical="center"/>
    </xf>
    <xf numFmtId="38" fontId="5" fillId="0" borderId="26" xfId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6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5" fillId="0" borderId="109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28" xfId="1" applyFont="1" applyBorder="1" applyAlignment="1">
      <alignment horizontal="center" vertical="center"/>
    </xf>
    <xf numFmtId="38" fontId="5" fillId="0" borderId="9" xfId="1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38" fontId="5" fillId="0" borderId="32" xfId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38" fontId="5" fillId="0" borderId="29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33" xfId="1" applyFont="1" applyBorder="1" applyAlignment="1">
      <alignment horizontal="center" vertical="center"/>
    </xf>
    <xf numFmtId="38" fontId="5" fillId="0" borderId="36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179" fontId="5" fillId="0" borderId="31" xfId="1" applyNumberFormat="1" applyFont="1" applyBorder="1" applyAlignment="1">
      <alignment horizontal="center" vertical="center"/>
    </xf>
    <xf numFmtId="179" fontId="5" fillId="0" borderId="43" xfId="1" applyNumberFormat="1" applyFont="1" applyBorder="1" applyAlignment="1">
      <alignment horizontal="center" vertical="center"/>
    </xf>
    <xf numFmtId="38" fontId="5" fillId="0" borderId="52" xfId="1" applyFont="1" applyBorder="1" applyAlignment="1">
      <alignment horizontal="center" vertical="center"/>
    </xf>
    <xf numFmtId="38" fontId="5" fillId="0" borderId="51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39" xfId="1" applyFont="1" applyBorder="1" applyAlignment="1">
      <alignment horizontal="center" vertical="center"/>
    </xf>
    <xf numFmtId="38" fontId="5" fillId="0" borderId="40" xfId="1" applyFont="1" applyBorder="1" applyAlignment="1">
      <alignment horizontal="center" vertical="center"/>
    </xf>
    <xf numFmtId="38" fontId="5" fillId="0" borderId="41" xfId="1" applyFont="1" applyBorder="1" applyAlignment="1">
      <alignment horizontal="center" vertical="center"/>
    </xf>
    <xf numFmtId="38" fontId="5" fillId="0" borderId="4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ED40B-7123-4371-BD5E-5EF6F0486115}">
  <sheetPr>
    <pageSetUpPr fitToPage="1"/>
  </sheetPr>
  <dimension ref="A1:AN28"/>
  <sheetViews>
    <sheetView tabSelected="1" view="pageBreakPreview" zoomScale="85" zoomScaleNormal="85" zoomScaleSheetLayoutView="85" workbookViewId="0">
      <pane xSplit="1" topLeftCell="B1" activePane="topRight" state="frozen"/>
      <selection activeCell="G10" sqref="G10"/>
      <selection pane="topRight" activeCell="B3" sqref="B3"/>
    </sheetView>
  </sheetViews>
  <sheetFormatPr defaultRowHeight="14.4" x14ac:dyDescent="0.2"/>
  <cols>
    <col min="1" max="1" width="10.59765625" customWidth="1"/>
    <col min="2" max="2" width="12.59765625" customWidth="1"/>
    <col min="3" max="3" width="12.59765625" style="33" customWidth="1"/>
    <col min="4" max="4" width="8.59765625" customWidth="1"/>
    <col min="5" max="6" width="12.59765625" customWidth="1"/>
    <col min="7" max="7" width="9.09765625" customWidth="1"/>
    <col min="8" max="17" width="12.59765625" customWidth="1"/>
    <col min="18" max="18" width="9.19921875" customWidth="1"/>
    <col min="19" max="20" width="13" bestFit="1" customWidth="1"/>
    <col min="21" max="22" width="12.5" customWidth="1"/>
    <col min="23" max="24" width="12.59765625" customWidth="1"/>
    <col min="25" max="25" width="9.09765625" customWidth="1"/>
    <col min="26" max="27" width="12.59765625" customWidth="1"/>
    <col min="28" max="28" width="9.19921875" customWidth="1"/>
    <col min="29" max="34" width="12.59765625" customWidth="1"/>
    <col min="35" max="35" width="10.5" customWidth="1"/>
    <col min="36" max="39" width="11.296875" customWidth="1"/>
    <col min="40" max="40" width="10.3984375" bestFit="1" customWidth="1"/>
  </cols>
  <sheetData>
    <row r="1" spans="1:40" x14ac:dyDescent="0.2">
      <c r="B1" s="4" t="s">
        <v>110</v>
      </c>
    </row>
    <row r="3" spans="1:40" ht="15.05" thickBot="1" x14ac:dyDescent="0.2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67" t="s">
        <v>0</v>
      </c>
      <c r="L3" s="117"/>
      <c r="M3" s="117"/>
      <c r="N3" s="117"/>
      <c r="O3" s="117"/>
      <c r="P3" s="117"/>
      <c r="Q3" s="117"/>
      <c r="R3" s="117"/>
      <c r="S3" s="117"/>
      <c r="T3" s="167" t="s">
        <v>97</v>
      </c>
      <c r="U3" s="117"/>
      <c r="V3" s="117"/>
      <c r="W3" s="117"/>
      <c r="X3" s="117"/>
      <c r="Y3" s="117"/>
      <c r="Z3" s="117"/>
      <c r="AA3" s="117"/>
      <c r="AB3" s="117"/>
      <c r="AD3" s="117" t="s">
        <v>97</v>
      </c>
      <c r="AE3" s="117"/>
      <c r="AF3" s="117"/>
      <c r="AG3" s="117"/>
      <c r="AH3" s="117"/>
      <c r="AI3" s="167" t="s">
        <v>97</v>
      </c>
      <c r="AJ3" s="117"/>
      <c r="AK3" s="117"/>
      <c r="AL3" s="117"/>
      <c r="AM3" s="117"/>
    </row>
    <row r="4" spans="1:40" ht="20.2" customHeight="1" x14ac:dyDescent="0.2">
      <c r="A4" s="117"/>
      <c r="B4" s="469" t="s">
        <v>1</v>
      </c>
      <c r="C4" s="470"/>
      <c r="D4" s="474"/>
      <c r="E4" s="469" t="s">
        <v>2</v>
      </c>
      <c r="F4" s="470"/>
      <c r="G4" s="474"/>
      <c r="H4" s="469" t="s">
        <v>3</v>
      </c>
      <c r="I4" s="471"/>
      <c r="J4" s="469" t="s">
        <v>4</v>
      </c>
      <c r="K4" s="474"/>
      <c r="L4" s="469" t="s">
        <v>5</v>
      </c>
      <c r="M4" s="474"/>
      <c r="N4" s="469" t="s">
        <v>6</v>
      </c>
      <c r="O4" s="474"/>
      <c r="P4" s="469" t="s">
        <v>7</v>
      </c>
      <c r="Q4" s="470"/>
      <c r="R4" s="471"/>
      <c r="S4" s="469" t="s">
        <v>8</v>
      </c>
      <c r="T4" s="474"/>
      <c r="U4" s="475" t="s">
        <v>9</v>
      </c>
      <c r="V4" s="476"/>
      <c r="W4" s="477" t="s">
        <v>10</v>
      </c>
      <c r="X4" s="478"/>
      <c r="Y4" s="479"/>
      <c r="Z4" s="469" t="s">
        <v>11</v>
      </c>
      <c r="AA4" s="470"/>
      <c r="AB4" s="474"/>
      <c r="AC4" s="467" t="s">
        <v>12</v>
      </c>
      <c r="AD4" s="468"/>
      <c r="AE4" s="467" t="s">
        <v>13</v>
      </c>
      <c r="AF4" s="468"/>
      <c r="AG4" s="469" t="s">
        <v>14</v>
      </c>
      <c r="AH4" s="470"/>
      <c r="AI4" s="471"/>
      <c r="AJ4" s="472" t="s">
        <v>15</v>
      </c>
      <c r="AK4" s="473"/>
      <c r="AL4" s="469" t="s">
        <v>16</v>
      </c>
      <c r="AM4" s="474"/>
    </row>
    <row r="5" spans="1:40" s="6" customFormat="1" ht="20.2" customHeight="1" thickBot="1" x14ac:dyDescent="0.25">
      <c r="A5" s="116"/>
      <c r="B5" s="38" t="s">
        <v>112</v>
      </c>
      <c r="C5" s="39" t="s">
        <v>104</v>
      </c>
      <c r="D5" s="40" t="s">
        <v>17</v>
      </c>
      <c r="E5" s="41" t="s">
        <v>112</v>
      </c>
      <c r="F5" s="42" t="s">
        <v>113</v>
      </c>
      <c r="G5" s="40" t="s">
        <v>101</v>
      </c>
      <c r="H5" s="38" t="s">
        <v>112</v>
      </c>
      <c r="I5" s="39" t="s">
        <v>113</v>
      </c>
      <c r="J5" s="41" t="s">
        <v>112</v>
      </c>
      <c r="K5" s="40" t="s">
        <v>113</v>
      </c>
      <c r="L5" s="43" t="str">
        <f t="shared" ref="L5:O5" si="0">J$5</f>
        <v>令和７年度</v>
      </c>
      <c r="M5" s="44" t="str">
        <f t="shared" si="0"/>
        <v>令和６年度</v>
      </c>
      <c r="N5" s="45" t="str">
        <f t="shared" si="0"/>
        <v>令和７年度</v>
      </c>
      <c r="O5" s="46" t="str">
        <f t="shared" si="0"/>
        <v>令和６年度</v>
      </c>
      <c r="P5" s="45" t="str">
        <f>N$5</f>
        <v>令和７年度</v>
      </c>
      <c r="Q5" s="46" t="str">
        <f>O$5</f>
        <v>令和６年度</v>
      </c>
      <c r="R5" s="39" t="s">
        <v>17</v>
      </c>
      <c r="S5" s="45" t="str">
        <f>P$5</f>
        <v>令和７年度</v>
      </c>
      <c r="T5" s="40" t="str">
        <f>Q$5</f>
        <v>令和６年度</v>
      </c>
      <c r="U5" s="45" t="str">
        <f>S5</f>
        <v>令和７年度</v>
      </c>
      <c r="V5" s="42" t="str">
        <f>T5</f>
        <v>令和６年度</v>
      </c>
      <c r="W5" s="48" t="str">
        <f>U5</f>
        <v>令和７年度</v>
      </c>
      <c r="X5" s="49" t="str">
        <f>V5</f>
        <v>令和６年度</v>
      </c>
      <c r="Y5" s="50" t="s">
        <v>17</v>
      </c>
      <c r="Z5" s="45" t="str">
        <f>W5</f>
        <v>令和７年度</v>
      </c>
      <c r="AA5" s="47" t="str">
        <f>X5</f>
        <v>令和６年度</v>
      </c>
      <c r="AB5" s="40" t="s">
        <v>17</v>
      </c>
      <c r="AC5" s="48" t="str">
        <f>Z5</f>
        <v>令和７年度</v>
      </c>
      <c r="AD5" s="50" t="str">
        <f>AA5</f>
        <v>令和６年度</v>
      </c>
      <c r="AE5" s="48" t="str">
        <f>AC5</f>
        <v>令和７年度</v>
      </c>
      <c r="AF5" s="50" t="str">
        <f>AD5</f>
        <v>令和６年度</v>
      </c>
      <c r="AG5" s="45" t="str">
        <f>AE5</f>
        <v>令和７年度</v>
      </c>
      <c r="AH5" s="47" t="str">
        <f>AF5</f>
        <v>令和６年度</v>
      </c>
      <c r="AI5" s="39" t="s">
        <v>17</v>
      </c>
      <c r="AJ5" s="45" t="str">
        <f>AG5</f>
        <v>令和７年度</v>
      </c>
      <c r="AK5" s="44" t="str">
        <f>AH5</f>
        <v>令和６年度</v>
      </c>
      <c r="AL5" s="45" t="str">
        <f>AJ5</f>
        <v>令和７年度</v>
      </c>
      <c r="AM5" s="44" t="str">
        <f>AK5</f>
        <v>令和６年度</v>
      </c>
    </row>
    <row r="6" spans="1:40" ht="20.2" customHeight="1" x14ac:dyDescent="0.2">
      <c r="A6" s="144" t="s">
        <v>18</v>
      </c>
      <c r="B6" s="51">
        <v>210247201</v>
      </c>
      <c r="C6" s="51">
        <v>190285882</v>
      </c>
      <c r="D6" s="52">
        <f t="shared" ref="D6:D20" si="1">B6/C6-1</f>
        <v>0.1049017341181413</v>
      </c>
      <c r="E6" s="53">
        <v>206127903</v>
      </c>
      <c r="F6" s="54">
        <v>186128611</v>
      </c>
      <c r="G6" s="55">
        <f t="shared" ref="G6:G15" si="2">(E6/F6-1)</f>
        <v>0.10744877905955041</v>
      </c>
      <c r="H6" s="56">
        <f>B6-E6</f>
        <v>4119298</v>
      </c>
      <c r="I6" s="57">
        <v>4157271</v>
      </c>
      <c r="J6" s="58">
        <v>2948543</v>
      </c>
      <c r="K6" s="59">
        <v>3471137</v>
      </c>
      <c r="L6" s="35">
        <v>-522594</v>
      </c>
      <c r="M6" s="60">
        <v>67231</v>
      </c>
      <c r="N6" s="35">
        <v>1345742</v>
      </c>
      <c r="O6" s="60">
        <v>-1126952</v>
      </c>
      <c r="P6" s="61">
        <v>109212800</v>
      </c>
      <c r="Q6" s="51">
        <v>106789745</v>
      </c>
      <c r="R6" s="55">
        <f>(P6/Q6-1)</f>
        <v>2.2689959602394394E-2</v>
      </c>
      <c r="S6" s="176">
        <v>0.79</v>
      </c>
      <c r="T6" s="202">
        <v>0.8</v>
      </c>
      <c r="U6" s="146">
        <f>J6/P6</f>
        <v>2.6998144906091592E-2</v>
      </c>
      <c r="V6" s="63">
        <v>3.2504403863872884E-2</v>
      </c>
      <c r="W6" s="61">
        <v>208440131</v>
      </c>
      <c r="X6" s="54">
        <v>212912962</v>
      </c>
      <c r="Y6" s="64">
        <f>W6/X6-1</f>
        <v>-2.1007790967653706E-2</v>
      </c>
      <c r="Z6" s="61">
        <v>31260700</v>
      </c>
      <c r="AA6" s="54">
        <v>26998146</v>
      </c>
      <c r="AB6" s="52">
        <f>Z6/AA6-1</f>
        <v>0.15788321168423924</v>
      </c>
      <c r="AC6" s="61">
        <v>11731112</v>
      </c>
      <c r="AD6" s="65">
        <v>9862776</v>
      </c>
      <c r="AE6" s="56">
        <v>11452465</v>
      </c>
      <c r="AF6" s="59">
        <v>9979008</v>
      </c>
      <c r="AG6" s="56">
        <v>52210049</v>
      </c>
      <c r="AH6" s="66">
        <v>51975373</v>
      </c>
      <c r="AI6" s="55">
        <f>AG6/AH6-1</f>
        <v>4.515138352157555E-3</v>
      </c>
      <c r="AJ6" s="452">
        <v>92.1</v>
      </c>
      <c r="AK6" s="453">
        <v>94.1</v>
      </c>
      <c r="AL6" s="454">
        <v>18.099437185737795</v>
      </c>
      <c r="AM6" s="453">
        <v>16.770500933994953</v>
      </c>
      <c r="AN6" s="37"/>
    </row>
    <row r="7" spans="1:40" ht="20.2" customHeight="1" x14ac:dyDescent="0.2">
      <c r="A7" s="16" t="s">
        <v>19</v>
      </c>
      <c r="B7" s="67">
        <v>85972287</v>
      </c>
      <c r="C7" s="67">
        <v>81899832</v>
      </c>
      <c r="D7" s="22">
        <f t="shared" si="1"/>
        <v>4.9724827274370886E-2</v>
      </c>
      <c r="E7" s="68">
        <v>84174740</v>
      </c>
      <c r="F7" s="69">
        <v>79695413</v>
      </c>
      <c r="G7" s="26">
        <f t="shared" si="2"/>
        <v>5.6205581116694825E-2</v>
      </c>
      <c r="H7" s="70">
        <f t="shared" ref="H7:I23" si="3">B7-E7</f>
        <v>1797547</v>
      </c>
      <c r="I7" s="71">
        <v>2204419</v>
      </c>
      <c r="J7" s="72">
        <v>1155116</v>
      </c>
      <c r="K7" s="73">
        <v>1179218</v>
      </c>
      <c r="L7" s="7">
        <v>-24102</v>
      </c>
      <c r="M7" s="74">
        <v>-347493</v>
      </c>
      <c r="N7" s="7">
        <v>1274853</v>
      </c>
      <c r="O7" s="74">
        <v>1097087</v>
      </c>
      <c r="P7" s="75">
        <v>41794715</v>
      </c>
      <c r="Q7" s="67">
        <v>41189181</v>
      </c>
      <c r="R7" s="26">
        <f t="shared" ref="R7:R14" si="4">(P7/Q7-1)</f>
        <v>1.4701287699796728E-2</v>
      </c>
      <c r="S7" s="76">
        <v>0.71</v>
      </c>
      <c r="T7" s="203">
        <v>0.71</v>
      </c>
      <c r="U7" s="146">
        <f>J7/P7</f>
        <v>2.7637848469597173E-2</v>
      </c>
      <c r="V7" s="78">
        <v>2.8629314090998798E-2</v>
      </c>
      <c r="W7" s="75">
        <v>82695756</v>
      </c>
      <c r="X7" s="69">
        <v>84702016</v>
      </c>
      <c r="Y7" s="79">
        <f t="shared" ref="Y7:Y22" si="5">W7/X7-1</f>
        <v>-2.368609502753749E-2</v>
      </c>
      <c r="Z7" s="75">
        <v>9321786</v>
      </c>
      <c r="AA7" s="69">
        <v>10024484</v>
      </c>
      <c r="AB7" s="22">
        <f t="shared" ref="AB7:AB15" si="6">Z7/AA7-1</f>
        <v>-7.0098171636565065E-2</v>
      </c>
      <c r="AC7" s="75">
        <v>2897140</v>
      </c>
      <c r="AD7" s="80">
        <v>2576931</v>
      </c>
      <c r="AE7" s="70">
        <v>2259528</v>
      </c>
      <c r="AF7" s="73">
        <v>2332782</v>
      </c>
      <c r="AG7" s="70">
        <v>8182777</v>
      </c>
      <c r="AH7" s="81">
        <v>6575985</v>
      </c>
      <c r="AI7" s="26">
        <f t="shared" ref="AI7:AI15" si="7">AG7/AH7-1</f>
        <v>0.24434240649879824</v>
      </c>
      <c r="AJ7" s="455">
        <v>85.2</v>
      </c>
      <c r="AK7" s="456">
        <v>85.6</v>
      </c>
      <c r="AL7" s="457">
        <v>15.418562766488877</v>
      </c>
      <c r="AM7" s="456">
        <v>16.5</v>
      </c>
    </row>
    <row r="8" spans="1:40" ht="20.2" customHeight="1" x14ac:dyDescent="0.2">
      <c r="A8" s="16" t="s">
        <v>20</v>
      </c>
      <c r="B8" s="67">
        <v>24421293</v>
      </c>
      <c r="C8" s="67">
        <v>24122101</v>
      </c>
      <c r="D8" s="22">
        <f t="shared" si="1"/>
        <v>1.2403231376902024E-2</v>
      </c>
      <c r="E8" s="68">
        <v>22776001</v>
      </c>
      <c r="F8" s="69">
        <v>22153149</v>
      </c>
      <c r="G8" s="26">
        <f t="shared" si="2"/>
        <v>2.8115731989163173E-2</v>
      </c>
      <c r="H8" s="70">
        <f t="shared" si="3"/>
        <v>1645292</v>
      </c>
      <c r="I8" s="71">
        <v>1968952</v>
      </c>
      <c r="J8" s="72">
        <v>1092028</v>
      </c>
      <c r="K8" s="73">
        <v>1684407</v>
      </c>
      <c r="L8" s="7">
        <v>-592379</v>
      </c>
      <c r="M8" s="74">
        <v>470415</v>
      </c>
      <c r="N8" s="7">
        <v>10153</v>
      </c>
      <c r="O8" s="74">
        <v>421691</v>
      </c>
      <c r="P8" s="75">
        <v>11125925</v>
      </c>
      <c r="Q8" s="67">
        <v>10786235</v>
      </c>
      <c r="R8" s="26">
        <f t="shared" si="4"/>
        <v>3.1492916666473469E-2</v>
      </c>
      <c r="S8" s="76">
        <v>0.65</v>
      </c>
      <c r="T8" s="203">
        <v>0.66</v>
      </c>
      <c r="U8" s="146">
        <f t="shared" ref="U8:U21" si="8">J8/P8</f>
        <v>9.8151659300237962E-2</v>
      </c>
      <c r="V8" s="78">
        <v>0.15616264618747877</v>
      </c>
      <c r="W8" s="75">
        <v>16138840</v>
      </c>
      <c r="X8" s="69">
        <v>16545550</v>
      </c>
      <c r="Y8" s="79">
        <f t="shared" si="5"/>
        <v>-2.4581231811574678E-2</v>
      </c>
      <c r="Z8" s="75">
        <v>6442094</v>
      </c>
      <c r="AA8" s="69">
        <v>5120537</v>
      </c>
      <c r="AB8" s="22">
        <f t="shared" si="6"/>
        <v>0.25808953240646448</v>
      </c>
      <c r="AC8" s="75">
        <v>1816246</v>
      </c>
      <c r="AD8" s="80">
        <v>1213713</v>
      </c>
      <c r="AE8" s="70">
        <v>436534</v>
      </c>
      <c r="AF8" s="73">
        <v>470933</v>
      </c>
      <c r="AG8" s="70">
        <v>2608288</v>
      </c>
      <c r="AH8" s="81">
        <v>1664533</v>
      </c>
      <c r="AI8" s="26">
        <f t="shared" si="7"/>
        <v>0.56697884631905771</v>
      </c>
      <c r="AJ8" s="455">
        <v>91</v>
      </c>
      <c r="AK8" s="456">
        <v>91</v>
      </c>
      <c r="AL8" s="457">
        <v>9.901327401068448</v>
      </c>
      <c r="AM8" s="456">
        <v>10.01</v>
      </c>
    </row>
    <row r="9" spans="1:40" ht="20.2" customHeight="1" x14ac:dyDescent="0.2">
      <c r="A9" s="16" t="s">
        <v>21</v>
      </c>
      <c r="B9" s="67">
        <v>36250258</v>
      </c>
      <c r="C9" s="67">
        <v>30367283</v>
      </c>
      <c r="D9" s="22">
        <f t="shared" si="1"/>
        <v>0.19372740722309589</v>
      </c>
      <c r="E9" s="68">
        <v>34404625</v>
      </c>
      <c r="F9" s="69">
        <v>29097725</v>
      </c>
      <c r="G9" s="26">
        <f t="shared" si="2"/>
        <v>0.18238195597765805</v>
      </c>
      <c r="H9" s="70">
        <f t="shared" si="3"/>
        <v>1845633</v>
      </c>
      <c r="I9" s="71">
        <v>1269558</v>
      </c>
      <c r="J9" s="72">
        <v>1262399</v>
      </c>
      <c r="K9" s="73">
        <v>1101460</v>
      </c>
      <c r="L9" s="7">
        <v>160939</v>
      </c>
      <c r="M9" s="74">
        <v>401109</v>
      </c>
      <c r="N9" s="7">
        <v>119131</v>
      </c>
      <c r="O9" s="74">
        <v>337365</v>
      </c>
      <c r="P9" s="75">
        <v>13068803</v>
      </c>
      <c r="Q9" s="67">
        <v>12654385</v>
      </c>
      <c r="R9" s="26">
        <f t="shared" si="4"/>
        <v>3.2748964094264643E-2</v>
      </c>
      <c r="S9" s="76">
        <v>0.47</v>
      </c>
      <c r="T9" s="203">
        <v>0.47</v>
      </c>
      <c r="U9" s="146">
        <f t="shared" si="8"/>
        <v>9.65963753528154E-2</v>
      </c>
      <c r="V9" s="78">
        <v>8.7041764574098221E-2</v>
      </c>
      <c r="W9" s="75">
        <v>28006637</v>
      </c>
      <c r="X9" s="69">
        <v>25434043</v>
      </c>
      <c r="Y9" s="79">
        <f t="shared" si="5"/>
        <v>0.10114766260322838</v>
      </c>
      <c r="Z9" s="75">
        <v>11465196</v>
      </c>
      <c r="AA9" s="69">
        <v>10455726</v>
      </c>
      <c r="AB9" s="22">
        <f t="shared" si="6"/>
        <v>9.6547097733815868E-2</v>
      </c>
      <c r="AC9" s="75">
        <v>3048712</v>
      </c>
      <c r="AD9" s="80">
        <v>3090520</v>
      </c>
      <c r="AE9" s="70">
        <v>4281757</v>
      </c>
      <c r="AF9" s="73">
        <v>4024066</v>
      </c>
      <c r="AG9" s="70">
        <v>7019412</v>
      </c>
      <c r="AH9" s="81">
        <v>4793809</v>
      </c>
      <c r="AI9" s="26">
        <f t="shared" si="7"/>
        <v>0.46426609821125542</v>
      </c>
      <c r="AJ9" s="455">
        <v>87.1</v>
      </c>
      <c r="AK9" s="456">
        <v>87.5</v>
      </c>
      <c r="AL9" s="457">
        <v>13.963424569163339</v>
      </c>
      <c r="AM9" s="456">
        <v>13.143753971644578</v>
      </c>
    </row>
    <row r="10" spans="1:40" ht="20.2" customHeight="1" x14ac:dyDescent="0.2">
      <c r="A10" s="16" t="s">
        <v>22</v>
      </c>
      <c r="B10" s="67">
        <v>17752022</v>
      </c>
      <c r="C10" s="67">
        <v>16596508</v>
      </c>
      <c r="D10" s="22">
        <f t="shared" si="1"/>
        <v>6.9623923297599699E-2</v>
      </c>
      <c r="E10" s="68">
        <v>16477190</v>
      </c>
      <c r="F10" s="69">
        <v>14836372</v>
      </c>
      <c r="G10" s="26">
        <f t="shared" si="2"/>
        <v>0.11059428814537675</v>
      </c>
      <c r="H10" s="70">
        <f t="shared" si="3"/>
        <v>1274832</v>
      </c>
      <c r="I10" s="71">
        <v>1760136</v>
      </c>
      <c r="J10" s="72">
        <v>1008819</v>
      </c>
      <c r="K10" s="73">
        <v>1537584</v>
      </c>
      <c r="L10" s="7">
        <v>-528765</v>
      </c>
      <c r="M10" s="74">
        <v>723167</v>
      </c>
      <c r="N10" s="7">
        <v>-305983</v>
      </c>
      <c r="O10" s="74">
        <v>451904</v>
      </c>
      <c r="P10" s="75">
        <v>8776681</v>
      </c>
      <c r="Q10" s="67">
        <v>8547846</v>
      </c>
      <c r="R10" s="26">
        <f t="shared" si="4"/>
        <v>2.6771071916831479E-2</v>
      </c>
      <c r="S10" s="207">
        <v>0.7</v>
      </c>
      <c r="T10" s="203">
        <v>0.71</v>
      </c>
      <c r="U10" s="146">
        <f t="shared" si="8"/>
        <v>0.11494310890415181</v>
      </c>
      <c r="V10" s="78">
        <v>0.17987970302693801</v>
      </c>
      <c r="W10" s="75">
        <v>8351652</v>
      </c>
      <c r="X10" s="69">
        <v>8784699</v>
      </c>
      <c r="Y10" s="79">
        <f t="shared" si="5"/>
        <v>-4.9295599086548125E-2</v>
      </c>
      <c r="Z10" s="75">
        <v>8437781</v>
      </c>
      <c r="AA10" s="69">
        <v>7628987</v>
      </c>
      <c r="AB10" s="22">
        <f t="shared" si="6"/>
        <v>0.10601591010706923</v>
      </c>
      <c r="AC10" s="75">
        <v>2313766</v>
      </c>
      <c r="AD10" s="80">
        <v>2090984</v>
      </c>
      <c r="AE10" s="70">
        <v>2051801</v>
      </c>
      <c r="AF10" s="73">
        <v>2017172</v>
      </c>
      <c r="AG10" s="70">
        <v>864467</v>
      </c>
      <c r="AH10" s="81">
        <v>1061664</v>
      </c>
      <c r="AI10" s="26">
        <f t="shared" si="7"/>
        <v>-0.18574332368809721</v>
      </c>
      <c r="AJ10" s="455">
        <v>85.6</v>
      </c>
      <c r="AK10" s="456">
        <v>85.5</v>
      </c>
      <c r="AL10" s="457">
        <v>7.2528689293897646</v>
      </c>
      <c r="AM10" s="456">
        <v>7.525723087340336</v>
      </c>
    </row>
    <row r="11" spans="1:40" ht="20.2" customHeight="1" x14ac:dyDescent="0.2">
      <c r="A11" s="16" t="s">
        <v>23</v>
      </c>
      <c r="B11" s="67">
        <v>24441263</v>
      </c>
      <c r="C11" s="67">
        <v>24163144</v>
      </c>
      <c r="D11" s="22">
        <f t="shared" si="1"/>
        <v>1.1510050182211407E-2</v>
      </c>
      <c r="E11" s="68">
        <v>23506926</v>
      </c>
      <c r="F11" s="69">
        <v>23351749</v>
      </c>
      <c r="G11" s="26">
        <f t="shared" si="2"/>
        <v>6.6451981819435346E-3</v>
      </c>
      <c r="H11" s="70">
        <f t="shared" si="3"/>
        <v>934337</v>
      </c>
      <c r="I11" s="71">
        <v>811395</v>
      </c>
      <c r="J11" s="72">
        <v>637884</v>
      </c>
      <c r="K11" s="73">
        <v>532072</v>
      </c>
      <c r="L11" s="7">
        <v>105812</v>
      </c>
      <c r="M11" s="74">
        <v>17014</v>
      </c>
      <c r="N11" s="7">
        <v>110898</v>
      </c>
      <c r="O11" s="74">
        <v>-129989</v>
      </c>
      <c r="P11" s="75">
        <v>13699111</v>
      </c>
      <c r="Q11" s="67">
        <v>13289740</v>
      </c>
      <c r="R11" s="26">
        <f t="shared" si="4"/>
        <v>3.0803537164760142E-2</v>
      </c>
      <c r="S11" s="76">
        <v>0.61</v>
      </c>
      <c r="T11" s="203">
        <v>0.62</v>
      </c>
      <c r="U11" s="146">
        <f t="shared" si="8"/>
        <v>4.65638974675072E-2</v>
      </c>
      <c r="V11" s="78">
        <v>4.0036298678529453E-2</v>
      </c>
      <c r="W11" s="75">
        <v>28350440</v>
      </c>
      <c r="X11" s="69">
        <v>29032507</v>
      </c>
      <c r="Y11" s="79">
        <f t="shared" si="5"/>
        <v>-2.3493217447601022E-2</v>
      </c>
      <c r="Z11" s="75">
        <v>2873990</v>
      </c>
      <c r="AA11" s="69">
        <v>3017826</v>
      </c>
      <c r="AB11" s="22">
        <f t="shared" si="6"/>
        <v>-4.7662124986662557E-2</v>
      </c>
      <c r="AC11" s="75">
        <v>1637543</v>
      </c>
      <c r="AD11" s="80">
        <v>1632457</v>
      </c>
      <c r="AE11" s="70">
        <v>428116</v>
      </c>
      <c r="AF11" s="73">
        <v>454803</v>
      </c>
      <c r="AG11" s="70">
        <v>2182074</v>
      </c>
      <c r="AH11" s="81">
        <v>4300572</v>
      </c>
      <c r="AI11" s="26">
        <f t="shared" si="7"/>
        <v>-0.49260842511182235</v>
      </c>
      <c r="AJ11" s="455">
        <v>90.2</v>
      </c>
      <c r="AK11" s="456">
        <v>90.6</v>
      </c>
      <c r="AL11" s="457">
        <v>14.362358110278159</v>
      </c>
      <c r="AM11" s="456">
        <v>14.090191310749963</v>
      </c>
    </row>
    <row r="12" spans="1:40" ht="20.2" customHeight="1" x14ac:dyDescent="0.2">
      <c r="A12" s="16" t="s">
        <v>24</v>
      </c>
      <c r="B12" s="67">
        <v>26162253</v>
      </c>
      <c r="C12" s="67">
        <v>24837536</v>
      </c>
      <c r="D12" s="22">
        <f t="shared" si="1"/>
        <v>5.3335282533661932E-2</v>
      </c>
      <c r="E12" s="68">
        <v>23894088</v>
      </c>
      <c r="F12" s="69">
        <v>23042638</v>
      </c>
      <c r="G12" s="26">
        <f t="shared" si="2"/>
        <v>3.6951064370320807E-2</v>
      </c>
      <c r="H12" s="70">
        <f t="shared" si="3"/>
        <v>2268165</v>
      </c>
      <c r="I12" s="71">
        <v>1794898</v>
      </c>
      <c r="J12" s="72">
        <v>1763369</v>
      </c>
      <c r="K12" s="73">
        <v>1649759</v>
      </c>
      <c r="L12" s="7">
        <v>113610</v>
      </c>
      <c r="M12" s="74">
        <v>76162</v>
      </c>
      <c r="N12" s="7">
        <v>121199</v>
      </c>
      <c r="O12" s="74">
        <v>77264</v>
      </c>
      <c r="P12" s="75">
        <v>14508528</v>
      </c>
      <c r="Q12" s="67">
        <v>14165179</v>
      </c>
      <c r="R12" s="26">
        <f t="shared" si="4"/>
        <v>2.4238945374428278E-2</v>
      </c>
      <c r="S12" s="76">
        <v>0.57999999999999996</v>
      </c>
      <c r="T12" s="203">
        <v>0.56999999999999995</v>
      </c>
      <c r="U12" s="146">
        <f t="shared" si="8"/>
        <v>0.12154017278665348</v>
      </c>
      <c r="V12" s="78">
        <v>0.116465806750483</v>
      </c>
      <c r="W12" s="75">
        <v>17372715</v>
      </c>
      <c r="X12" s="69">
        <v>18288303</v>
      </c>
      <c r="Y12" s="79">
        <f t="shared" si="5"/>
        <v>-5.0064131155307279E-2</v>
      </c>
      <c r="Z12" s="75">
        <v>7142934</v>
      </c>
      <c r="AA12" s="69">
        <v>6996881</v>
      </c>
      <c r="AB12" s="22">
        <f t="shared" si="6"/>
        <v>2.0874015150464942E-2</v>
      </c>
      <c r="AC12" s="75">
        <v>2720714</v>
      </c>
      <c r="AD12" s="80">
        <v>2713425</v>
      </c>
      <c r="AE12" s="70">
        <v>1026516</v>
      </c>
      <c r="AF12" s="73">
        <v>974415</v>
      </c>
      <c r="AG12" s="70">
        <v>3945091</v>
      </c>
      <c r="AH12" s="81">
        <v>4823595</v>
      </c>
      <c r="AI12" s="26">
        <f t="shared" si="7"/>
        <v>-0.18212640157392979</v>
      </c>
      <c r="AJ12" s="455">
        <v>91.4</v>
      </c>
      <c r="AK12" s="456">
        <v>92.5</v>
      </c>
      <c r="AL12" s="457">
        <v>11.408686911543455</v>
      </c>
      <c r="AM12" s="456">
        <v>12.155736014553108</v>
      </c>
    </row>
    <row r="13" spans="1:40" ht="20.2" customHeight="1" x14ac:dyDescent="0.2">
      <c r="A13" s="16" t="s">
        <v>25</v>
      </c>
      <c r="B13" s="67">
        <v>18757240</v>
      </c>
      <c r="C13" s="67">
        <v>17397336</v>
      </c>
      <c r="D13" s="22">
        <f t="shared" si="1"/>
        <v>7.8167369992739211E-2</v>
      </c>
      <c r="E13" s="68">
        <v>17634561</v>
      </c>
      <c r="F13" s="69">
        <v>16627814</v>
      </c>
      <c r="G13" s="26">
        <f t="shared" si="2"/>
        <v>6.0545962325534886E-2</v>
      </c>
      <c r="H13" s="70">
        <f t="shared" si="3"/>
        <v>1122679</v>
      </c>
      <c r="I13" s="71">
        <v>769522</v>
      </c>
      <c r="J13" s="72">
        <v>858069</v>
      </c>
      <c r="K13" s="73">
        <v>607140</v>
      </c>
      <c r="L13" s="7">
        <v>250929</v>
      </c>
      <c r="M13" s="74">
        <v>22514</v>
      </c>
      <c r="N13" s="7">
        <v>254208</v>
      </c>
      <c r="O13" s="74">
        <v>-65171</v>
      </c>
      <c r="P13" s="75">
        <v>9434539</v>
      </c>
      <c r="Q13" s="67">
        <v>9210022</v>
      </c>
      <c r="R13" s="26">
        <f t="shared" si="4"/>
        <v>2.4377466199320796E-2</v>
      </c>
      <c r="S13" s="76">
        <v>0.55000000000000004</v>
      </c>
      <c r="T13" s="203">
        <v>0.56000000000000005</v>
      </c>
      <c r="U13" s="146">
        <f>J13/P13</f>
        <v>9.0949753877746439E-2</v>
      </c>
      <c r="V13" s="78">
        <v>6.5921666636626922E-2</v>
      </c>
      <c r="W13" s="75">
        <v>16844796</v>
      </c>
      <c r="X13" s="69">
        <v>16576002</v>
      </c>
      <c r="Y13" s="79">
        <f t="shared" si="5"/>
        <v>1.6215852290558441E-2</v>
      </c>
      <c r="Z13" s="75">
        <v>2876007</v>
      </c>
      <c r="AA13" s="69">
        <v>2587662</v>
      </c>
      <c r="AB13" s="22">
        <f t="shared" si="6"/>
        <v>0.11143070462834781</v>
      </c>
      <c r="AC13" s="75">
        <v>1165974</v>
      </c>
      <c r="AD13" s="80">
        <v>1162695</v>
      </c>
      <c r="AE13" s="70">
        <v>426759</v>
      </c>
      <c r="AF13" s="73">
        <v>403219</v>
      </c>
      <c r="AG13" s="70">
        <v>3118760</v>
      </c>
      <c r="AH13" s="81">
        <v>3226359</v>
      </c>
      <c r="AI13" s="26">
        <f t="shared" si="7"/>
        <v>-3.3349977482357018E-2</v>
      </c>
      <c r="AJ13" s="455">
        <v>88.1</v>
      </c>
      <c r="AK13" s="456">
        <v>88.9</v>
      </c>
      <c r="AL13" s="457">
        <v>12.321278270235778</v>
      </c>
      <c r="AM13" s="456">
        <v>11.785659138391541</v>
      </c>
    </row>
    <row r="14" spans="1:40" ht="20.2" customHeight="1" x14ac:dyDescent="0.2">
      <c r="A14" s="16" t="s">
        <v>26</v>
      </c>
      <c r="B14" s="67">
        <v>42185061</v>
      </c>
      <c r="C14" s="67">
        <v>39234311</v>
      </c>
      <c r="D14" s="22">
        <f t="shared" si="1"/>
        <v>7.5208406234023029E-2</v>
      </c>
      <c r="E14" s="68">
        <v>38897757</v>
      </c>
      <c r="F14" s="69">
        <v>36155842</v>
      </c>
      <c r="G14" s="26">
        <f t="shared" si="2"/>
        <v>7.5836015656888911E-2</v>
      </c>
      <c r="H14" s="70">
        <f t="shared" si="3"/>
        <v>3287304</v>
      </c>
      <c r="I14" s="71">
        <v>3078469</v>
      </c>
      <c r="J14" s="72">
        <v>2273517</v>
      </c>
      <c r="K14" s="73">
        <v>2091603</v>
      </c>
      <c r="L14" s="7">
        <v>181914</v>
      </c>
      <c r="M14" s="74">
        <v>-137242</v>
      </c>
      <c r="N14" s="7">
        <v>-77274</v>
      </c>
      <c r="O14" s="74">
        <v>-214376</v>
      </c>
      <c r="P14" s="75">
        <v>21538118</v>
      </c>
      <c r="Q14" s="67">
        <v>21292393</v>
      </c>
      <c r="R14" s="26">
        <f t="shared" si="4"/>
        <v>1.1540506508592063E-2</v>
      </c>
      <c r="S14" s="76">
        <v>0.34</v>
      </c>
      <c r="T14" s="203">
        <v>0.34</v>
      </c>
      <c r="U14" s="146">
        <f t="shared" si="8"/>
        <v>0.10555783007596115</v>
      </c>
      <c r="V14" s="78">
        <v>9.8232406287071639E-2</v>
      </c>
      <c r="W14" s="75">
        <v>31162725</v>
      </c>
      <c r="X14" s="69">
        <v>33542620</v>
      </c>
      <c r="Y14" s="79">
        <f t="shared" si="5"/>
        <v>-7.0951374698815961E-2</v>
      </c>
      <c r="Z14" s="75">
        <v>23271327</v>
      </c>
      <c r="AA14" s="69">
        <v>24861168</v>
      </c>
      <c r="AB14" s="22">
        <f t="shared" si="6"/>
        <v>-6.3948765399920116E-2</v>
      </c>
      <c r="AC14" s="75">
        <v>3652964</v>
      </c>
      <c r="AD14" s="80">
        <v>3911690</v>
      </c>
      <c r="AE14" s="70">
        <v>4500064</v>
      </c>
      <c r="AF14" s="73">
        <v>5571191</v>
      </c>
      <c r="AG14" s="70">
        <v>4225861</v>
      </c>
      <c r="AH14" s="81">
        <v>4614785</v>
      </c>
      <c r="AI14" s="26">
        <f t="shared" si="7"/>
        <v>-8.4277815759564056E-2</v>
      </c>
      <c r="AJ14" s="455">
        <v>97.3</v>
      </c>
      <c r="AK14" s="456">
        <v>96.3</v>
      </c>
      <c r="AL14" s="457">
        <v>16.770212961454217</v>
      </c>
      <c r="AM14" s="456">
        <v>16.936678841471075</v>
      </c>
    </row>
    <row r="15" spans="1:40" ht="20.2" customHeight="1" thickBot="1" x14ac:dyDescent="0.25">
      <c r="A15" s="168" t="s">
        <v>27</v>
      </c>
      <c r="B15" s="82">
        <v>49114383</v>
      </c>
      <c r="C15" s="82">
        <v>47464028</v>
      </c>
      <c r="D15" s="83">
        <f t="shared" si="1"/>
        <v>3.4770647784043929E-2</v>
      </c>
      <c r="E15" s="84">
        <v>47577493</v>
      </c>
      <c r="F15" s="85">
        <v>45923293</v>
      </c>
      <c r="G15" s="86">
        <f t="shared" si="2"/>
        <v>3.6020936042195473E-2</v>
      </c>
      <c r="H15" s="87">
        <f t="shared" si="3"/>
        <v>1536890</v>
      </c>
      <c r="I15" s="88">
        <v>1540735</v>
      </c>
      <c r="J15" s="89">
        <v>998785</v>
      </c>
      <c r="K15" s="90">
        <v>935217</v>
      </c>
      <c r="L15" s="36">
        <v>63568</v>
      </c>
      <c r="M15" s="91">
        <v>-780488</v>
      </c>
      <c r="N15" s="36">
        <v>416709</v>
      </c>
      <c r="O15" s="91">
        <v>321060</v>
      </c>
      <c r="P15" s="92">
        <v>27028827</v>
      </c>
      <c r="Q15" s="82">
        <v>26684373</v>
      </c>
      <c r="R15" s="86">
        <f>(P15/Q15-1)</f>
        <v>1.2908453947934273E-2</v>
      </c>
      <c r="S15" s="93">
        <v>0.62</v>
      </c>
      <c r="T15" s="204">
        <v>0.64</v>
      </c>
      <c r="U15" s="146">
        <f t="shared" si="8"/>
        <v>3.6952583994858526E-2</v>
      </c>
      <c r="V15" s="94">
        <v>3.5047366486744884E-2</v>
      </c>
      <c r="W15" s="92">
        <v>49023520</v>
      </c>
      <c r="X15" s="85">
        <v>51615144</v>
      </c>
      <c r="Y15" s="95">
        <f t="shared" si="5"/>
        <v>-5.0210535109618259E-2</v>
      </c>
      <c r="Z15" s="92">
        <v>11456027</v>
      </c>
      <c r="AA15" s="85">
        <v>11727582</v>
      </c>
      <c r="AB15" s="83">
        <f t="shared" si="6"/>
        <v>-2.3155242060980741E-2</v>
      </c>
      <c r="AC15" s="92">
        <v>4451923</v>
      </c>
      <c r="AD15" s="96">
        <v>4625145</v>
      </c>
      <c r="AE15" s="87">
        <v>1943598</v>
      </c>
      <c r="AF15" s="90">
        <v>1929178</v>
      </c>
      <c r="AG15" s="87">
        <v>9524897</v>
      </c>
      <c r="AH15" s="97">
        <v>12002301</v>
      </c>
      <c r="AI15" s="86">
        <f t="shared" si="7"/>
        <v>-0.20641075407124021</v>
      </c>
      <c r="AJ15" s="458">
        <v>89.2</v>
      </c>
      <c r="AK15" s="459">
        <v>89.9</v>
      </c>
      <c r="AL15" s="460">
        <v>14.775175787666958</v>
      </c>
      <c r="AM15" s="459">
        <v>14.5</v>
      </c>
    </row>
    <row r="16" spans="1:40" ht="20.2" customHeight="1" thickBot="1" x14ac:dyDescent="0.25">
      <c r="A16" s="169" t="s">
        <v>28</v>
      </c>
      <c r="B16" s="98">
        <f>SUM(B6:B15)</f>
        <v>535303261</v>
      </c>
      <c r="C16" s="99">
        <f>SUM(C6:C15)</f>
        <v>496367961</v>
      </c>
      <c r="D16" s="100">
        <f>B16/C16-1</f>
        <v>7.844039716334561E-2</v>
      </c>
      <c r="E16" s="101">
        <f>SUM(E6:E15)</f>
        <v>515471284</v>
      </c>
      <c r="F16" s="102">
        <f>SUM(F6:F15)</f>
        <v>477012606</v>
      </c>
      <c r="G16" s="100">
        <f>E16/F16-1</f>
        <v>8.0624028623679678E-2</v>
      </c>
      <c r="H16" s="103">
        <f t="shared" si="3"/>
        <v>19831977</v>
      </c>
      <c r="I16" s="217">
        <f>C16-F16</f>
        <v>19355355</v>
      </c>
      <c r="J16" s="103">
        <f t="shared" ref="J16:Q16" si="9">SUM(J6:J15)</f>
        <v>13998529</v>
      </c>
      <c r="K16" s="205">
        <f t="shared" si="9"/>
        <v>14789597</v>
      </c>
      <c r="L16" s="105">
        <f t="shared" si="9"/>
        <v>-791068</v>
      </c>
      <c r="M16" s="206">
        <f t="shared" si="9"/>
        <v>512389</v>
      </c>
      <c r="N16" s="105">
        <f t="shared" si="9"/>
        <v>3269636</v>
      </c>
      <c r="O16" s="106">
        <f t="shared" si="9"/>
        <v>1169883</v>
      </c>
      <c r="P16" s="107">
        <f t="shared" si="9"/>
        <v>270188047</v>
      </c>
      <c r="Q16" s="98">
        <f t="shared" si="9"/>
        <v>264609099</v>
      </c>
      <c r="R16" s="108">
        <f>(P16/Q16-1)</f>
        <v>2.1083734539302457E-2</v>
      </c>
      <c r="S16" s="109">
        <f>AVERAGE(S6:S15)</f>
        <v>0.60199999999999998</v>
      </c>
      <c r="T16" s="110">
        <v>0.60799999999999987</v>
      </c>
      <c r="U16" s="111">
        <f>AVERAGE(U6:U15)</f>
        <v>7.6589137513562069E-2</v>
      </c>
      <c r="V16" s="112">
        <v>8.3992137658284255E-2</v>
      </c>
      <c r="W16" s="107">
        <f>SUM(W6:W15)</f>
        <v>486387212</v>
      </c>
      <c r="X16" s="102">
        <f>SUM(X6:X15)</f>
        <v>497433846</v>
      </c>
      <c r="Y16" s="113">
        <f>W16/X16-1</f>
        <v>-2.2207242407867867E-2</v>
      </c>
      <c r="Z16" s="107">
        <f>SUM(Z6:Z15)</f>
        <v>114547842</v>
      </c>
      <c r="AA16" s="102">
        <f>SUM(AA6:AA15)</f>
        <v>109418999</v>
      </c>
      <c r="AB16" s="100">
        <f>Z16/AA16-1</f>
        <v>4.6873422777336859E-2</v>
      </c>
      <c r="AC16" s="107">
        <f t="shared" ref="AC16:AH16" si="10">SUM(AC6:AC15)</f>
        <v>35436094</v>
      </c>
      <c r="AD16" s="114">
        <f t="shared" si="10"/>
        <v>32880336</v>
      </c>
      <c r="AE16" s="103">
        <f t="shared" si="10"/>
        <v>28807138</v>
      </c>
      <c r="AF16" s="104">
        <f t="shared" si="10"/>
        <v>28156767</v>
      </c>
      <c r="AG16" s="103">
        <f t="shared" si="10"/>
        <v>93881676</v>
      </c>
      <c r="AH16" s="115">
        <f t="shared" si="10"/>
        <v>95038976</v>
      </c>
      <c r="AI16" s="108">
        <f>AG16/AH16-1</f>
        <v>-1.2177109315655965E-2</v>
      </c>
      <c r="AJ16" s="461">
        <f>AVERAGE(AJ6:AJ15)</f>
        <v>89.72</v>
      </c>
      <c r="AK16" s="462">
        <f>AVERAGE(AK6:AK15)</f>
        <v>90.189999999999984</v>
      </c>
      <c r="AL16" s="461">
        <f>AVERAGE(AL6:AL15)</f>
        <v>13.42733328930268</v>
      </c>
      <c r="AM16" s="462">
        <f>AVERAGE(AM6:AM15)</f>
        <v>13.341824329814557</v>
      </c>
    </row>
    <row r="17" spans="1:39" ht="20.2" customHeight="1" x14ac:dyDescent="0.2">
      <c r="A17" s="170" t="s">
        <v>29</v>
      </c>
      <c r="B17" s="51">
        <v>2531849</v>
      </c>
      <c r="C17" s="51">
        <v>2293659</v>
      </c>
      <c r="D17" s="52">
        <f t="shared" si="1"/>
        <v>0.10384717170250668</v>
      </c>
      <c r="E17" s="53">
        <v>2364442</v>
      </c>
      <c r="F17" s="54">
        <v>2089612</v>
      </c>
      <c r="G17" s="55">
        <f>(E17/F17-1)</f>
        <v>0.13152202418439396</v>
      </c>
      <c r="H17" s="56">
        <f t="shared" si="3"/>
        <v>167407</v>
      </c>
      <c r="I17" s="57">
        <v>204047</v>
      </c>
      <c r="J17" s="58">
        <v>155338</v>
      </c>
      <c r="K17" s="59">
        <v>184062</v>
      </c>
      <c r="L17" s="35">
        <v>-28724</v>
      </c>
      <c r="M17" s="60">
        <v>-23678</v>
      </c>
      <c r="N17" s="35">
        <v>-28724</v>
      </c>
      <c r="O17" s="60">
        <v>-23678</v>
      </c>
      <c r="P17" s="61">
        <v>1553495</v>
      </c>
      <c r="Q17" s="51">
        <v>1448546</v>
      </c>
      <c r="R17" s="55">
        <f>(P17/Q17-1)</f>
        <v>7.2451271827059793E-2</v>
      </c>
      <c r="S17" s="176">
        <v>0.31</v>
      </c>
      <c r="T17" s="62">
        <v>0.32</v>
      </c>
      <c r="U17" s="146">
        <f t="shared" si="8"/>
        <v>9.9992597336972439E-2</v>
      </c>
      <c r="V17" s="63">
        <v>0.12706672760133264</v>
      </c>
      <c r="W17" s="61">
        <v>1597649</v>
      </c>
      <c r="X17" s="54">
        <v>1714811</v>
      </c>
      <c r="Y17" s="64">
        <f t="shared" si="5"/>
        <v>-6.8323564521104663E-2</v>
      </c>
      <c r="Z17" s="61">
        <v>1133531</v>
      </c>
      <c r="AA17" s="54">
        <v>1025146</v>
      </c>
      <c r="AB17" s="52">
        <f>Z17/AA17-1</f>
        <v>0.10572640384881771</v>
      </c>
      <c r="AC17" s="61">
        <v>1055000</v>
      </c>
      <c r="AD17" s="65">
        <v>955000</v>
      </c>
      <c r="AE17" s="56">
        <v>10652</v>
      </c>
      <c r="AF17" s="59">
        <v>10628</v>
      </c>
      <c r="AG17" s="56">
        <v>15000</v>
      </c>
      <c r="AH17" s="66">
        <v>654</v>
      </c>
      <c r="AI17" s="55">
        <f>AG17/AH17-1</f>
        <v>21.935779816513762</v>
      </c>
      <c r="AJ17" s="454">
        <v>87.5</v>
      </c>
      <c r="AK17" s="453">
        <v>89.5</v>
      </c>
      <c r="AL17" s="454">
        <v>10.285313529314658</v>
      </c>
      <c r="AM17" s="453">
        <v>9.8037493140391661</v>
      </c>
    </row>
    <row r="18" spans="1:39" ht="20.2" customHeight="1" x14ac:dyDescent="0.2">
      <c r="A18" s="16" t="s">
        <v>30</v>
      </c>
      <c r="B18" s="67">
        <v>11588117</v>
      </c>
      <c r="C18" s="67">
        <v>11372410</v>
      </c>
      <c r="D18" s="22">
        <f t="shared" si="1"/>
        <v>1.8967571517382931E-2</v>
      </c>
      <c r="E18" s="68">
        <v>11369570</v>
      </c>
      <c r="F18" s="69">
        <v>11109856</v>
      </c>
      <c r="G18" s="26">
        <f t="shared" ref="G18:G21" si="11">(E18/F18-1)</f>
        <v>2.3376900654697996E-2</v>
      </c>
      <c r="H18" s="70">
        <f t="shared" si="3"/>
        <v>218547</v>
      </c>
      <c r="I18" s="71">
        <v>262554</v>
      </c>
      <c r="J18" s="72">
        <v>198974</v>
      </c>
      <c r="K18" s="73">
        <v>212135</v>
      </c>
      <c r="L18" s="7">
        <v>-13161</v>
      </c>
      <c r="M18" s="74">
        <v>-44237</v>
      </c>
      <c r="N18" s="7">
        <v>-11515</v>
      </c>
      <c r="O18" s="74">
        <v>-44366</v>
      </c>
      <c r="P18" s="75">
        <v>6711572</v>
      </c>
      <c r="Q18" s="67">
        <v>6538211</v>
      </c>
      <c r="R18" s="26">
        <f t="shared" ref="R18:R21" si="12">(P18/Q18-1)</f>
        <v>2.6515051288494629E-2</v>
      </c>
      <c r="S18" s="207">
        <v>0.44</v>
      </c>
      <c r="T18" s="77">
        <v>0.45</v>
      </c>
      <c r="U18" s="146">
        <f t="shared" si="8"/>
        <v>2.9646407726833593E-2</v>
      </c>
      <c r="V18" s="78">
        <v>3.2445419702729079E-2</v>
      </c>
      <c r="W18" s="75">
        <v>6516708</v>
      </c>
      <c r="X18" s="69">
        <v>6898276</v>
      </c>
      <c r="Y18" s="79">
        <f t="shared" si="5"/>
        <v>-5.5313530511101661E-2</v>
      </c>
      <c r="Z18" s="75">
        <v>3711678</v>
      </c>
      <c r="AA18" s="69">
        <v>3608959</v>
      </c>
      <c r="AB18" s="22">
        <f t="shared" ref="AB18:AB21" si="13">Z18/AA18-1</f>
        <v>2.8462224148293247E-2</v>
      </c>
      <c r="AC18" s="75">
        <v>1284356</v>
      </c>
      <c r="AD18" s="80">
        <v>1282599</v>
      </c>
      <c r="AE18" s="70">
        <v>775551</v>
      </c>
      <c r="AF18" s="73">
        <v>775898</v>
      </c>
      <c r="AG18" s="70">
        <v>283740</v>
      </c>
      <c r="AH18" s="81">
        <v>399538</v>
      </c>
      <c r="AI18" s="26">
        <f t="shared" ref="AI18:AI21" si="14">AG18/AH18-1</f>
        <v>-0.28982975336513672</v>
      </c>
      <c r="AJ18" s="457">
        <v>86.3</v>
      </c>
      <c r="AK18" s="456">
        <v>87.7</v>
      </c>
      <c r="AL18" s="457">
        <v>10.193483251155408</v>
      </c>
      <c r="AM18" s="456">
        <v>9.9376370336166939</v>
      </c>
    </row>
    <row r="19" spans="1:39" ht="20.2" customHeight="1" x14ac:dyDescent="0.2">
      <c r="A19" s="16" t="s">
        <v>31</v>
      </c>
      <c r="B19" s="67">
        <v>15754704</v>
      </c>
      <c r="C19" s="67">
        <v>15898151</v>
      </c>
      <c r="D19" s="22">
        <f t="shared" si="1"/>
        <v>-9.02287316304895E-3</v>
      </c>
      <c r="E19" s="68">
        <v>15181930</v>
      </c>
      <c r="F19" s="69">
        <v>15387775</v>
      </c>
      <c r="G19" s="26">
        <f t="shared" si="11"/>
        <v>-1.337717766213764E-2</v>
      </c>
      <c r="H19" s="70">
        <f t="shared" si="3"/>
        <v>572774</v>
      </c>
      <c r="I19" s="71">
        <v>510376</v>
      </c>
      <c r="J19" s="72">
        <v>368912</v>
      </c>
      <c r="K19" s="73">
        <v>358725</v>
      </c>
      <c r="L19" s="7">
        <v>10188</v>
      </c>
      <c r="M19" s="74">
        <v>-30444</v>
      </c>
      <c r="N19" s="7">
        <v>236889</v>
      </c>
      <c r="O19" s="74">
        <v>261109</v>
      </c>
      <c r="P19" s="75">
        <v>8223805</v>
      </c>
      <c r="Q19" s="67">
        <v>7991042</v>
      </c>
      <c r="R19" s="26">
        <f t="shared" si="12"/>
        <v>2.912799106799846E-2</v>
      </c>
      <c r="S19" s="207">
        <v>0.46</v>
      </c>
      <c r="T19" s="77">
        <v>0.46</v>
      </c>
      <c r="U19" s="146">
        <f t="shared" si="8"/>
        <v>4.4859040310415918E-2</v>
      </c>
      <c r="V19" s="78">
        <v>4.489089157584205E-2</v>
      </c>
      <c r="W19" s="75">
        <v>9406621</v>
      </c>
      <c r="X19" s="69">
        <v>9359778</v>
      </c>
      <c r="Y19" s="79">
        <f t="shared" si="5"/>
        <v>5.0047127186136908E-3</v>
      </c>
      <c r="Z19" s="75">
        <v>5444792</v>
      </c>
      <c r="AA19" s="69">
        <v>5084761</v>
      </c>
      <c r="AB19" s="22">
        <f t="shared" si="13"/>
        <v>7.0805884485032777E-2</v>
      </c>
      <c r="AC19" s="75">
        <v>1257209</v>
      </c>
      <c r="AD19" s="80">
        <v>1215345</v>
      </c>
      <c r="AE19" s="70">
        <v>764917</v>
      </c>
      <c r="AF19" s="73">
        <v>643642</v>
      </c>
      <c r="AG19" s="70">
        <v>1315152</v>
      </c>
      <c r="AH19" s="81">
        <v>1882262</v>
      </c>
      <c r="AI19" s="26">
        <f t="shared" si="14"/>
        <v>-0.30129174365736544</v>
      </c>
      <c r="AJ19" s="457">
        <v>88.8</v>
      </c>
      <c r="AK19" s="456">
        <v>87.3</v>
      </c>
      <c r="AL19" s="457">
        <v>12.65</v>
      </c>
      <c r="AM19" s="456">
        <v>12.3</v>
      </c>
    </row>
    <row r="20" spans="1:39" ht="20.2" customHeight="1" x14ac:dyDescent="0.2">
      <c r="A20" s="16" t="s">
        <v>32</v>
      </c>
      <c r="B20" s="67">
        <v>14389646</v>
      </c>
      <c r="C20" s="67">
        <v>14482408</v>
      </c>
      <c r="D20" s="22">
        <f t="shared" si="1"/>
        <v>-6.4051503037340085E-3</v>
      </c>
      <c r="E20" s="68">
        <v>13802291</v>
      </c>
      <c r="F20" s="69">
        <v>13881648</v>
      </c>
      <c r="G20" s="26">
        <f t="shared" si="11"/>
        <v>-5.7166843590904515E-3</v>
      </c>
      <c r="H20" s="70">
        <f t="shared" si="3"/>
        <v>587355</v>
      </c>
      <c r="I20" s="71">
        <v>600760</v>
      </c>
      <c r="J20" s="72">
        <v>529142</v>
      </c>
      <c r="K20" s="73">
        <v>498891</v>
      </c>
      <c r="L20" s="7">
        <v>30251</v>
      </c>
      <c r="M20" s="74">
        <v>49267</v>
      </c>
      <c r="N20" s="7">
        <v>33251</v>
      </c>
      <c r="O20" s="74">
        <v>50045</v>
      </c>
      <c r="P20" s="75">
        <v>7512831</v>
      </c>
      <c r="Q20" s="67">
        <v>7354493</v>
      </c>
      <c r="R20" s="26">
        <f t="shared" si="12"/>
        <v>2.1529424258069252E-2</v>
      </c>
      <c r="S20" s="207">
        <v>0.5</v>
      </c>
      <c r="T20" s="77">
        <v>0.51</v>
      </c>
      <c r="U20" s="146">
        <f t="shared" si="8"/>
        <v>7.0431771991144212E-2</v>
      </c>
      <c r="V20" s="78">
        <v>6.783485958855355E-2</v>
      </c>
      <c r="W20" s="75">
        <v>15605668</v>
      </c>
      <c r="X20" s="69">
        <v>15397961</v>
      </c>
      <c r="Y20" s="79">
        <f t="shared" si="5"/>
        <v>1.3489253544673785E-2</v>
      </c>
      <c r="Z20" s="75">
        <v>5700140</v>
      </c>
      <c r="AA20" s="69">
        <v>5696192</v>
      </c>
      <c r="AB20" s="22">
        <f t="shared" si="13"/>
        <v>6.9309461478828105E-4</v>
      </c>
      <c r="AC20" s="75">
        <v>1672204</v>
      </c>
      <c r="AD20" s="80">
        <v>1669204</v>
      </c>
      <c r="AE20" s="70">
        <v>2558155</v>
      </c>
      <c r="AF20" s="73">
        <v>2553464</v>
      </c>
      <c r="AG20" s="70">
        <v>374879</v>
      </c>
      <c r="AH20" s="81">
        <v>610978</v>
      </c>
      <c r="AI20" s="26">
        <f t="shared" si="14"/>
        <v>-0.38642798922383459</v>
      </c>
      <c r="AJ20" s="457">
        <v>86.4</v>
      </c>
      <c r="AK20" s="456">
        <v>88</v>
      </c>
      <c r="AL20" s="457">
        <v>15.173726865077592</v>
      </c>
      <c r="AM20" s="456">
        <v>15.909326744227457</v>
      </c>
    </row>
    <row r="21" spans="1:39" ht="20.2" customHeight="1" thickBot="1" x14ac:dyDescent="0.25">
      <c r="A21" s="168" t="s">
        <v>33</v>
      </c>
      <c r="B21" s="82">
        <v>11341666</v>
      </c>
      <c r="C21" s="82">
        <v>10122699</v>
      </c>
      <c r="D21" s="83">
        <f>B21/C21-1</f>
        <v>0.12041916884024695</v>
      </c>
      <c r="E21" s="84">
        <v>10904226</v>
      </c>
      <c r="F21" s="85">
        <v>9678400</v>
      </c>
      <c r="G21" s="86">
        <f t="shared" si="11"/>
        <v>0.12665585220697628</v>
      </c>
      <c r="H21" s="87">
        <f t="shared" si="3"/>
        <v>437440</v>
      </c>
      <c r="I21" s="88">
        <v>444299</v>
      </c>
      <c r="J21" s="89">
        <v>371626</v>
      </c>
      <c r="K21" s="90">
        <v>324634</v>
      </c>
      <c r="L21" s="36">
        <v>46992</v>
      </c>
      <c r="M21" s="91">
        <v>42118</v>
      </c>
      <c r="N21" s="36">
        <v>-147352</v>
      </c>
      <c r="O21" s="91">
        <v>-92085</v>
      </c>
      <c r="P21" s="92">
        <v>5356714</v>
      </c>
      <c r="Q21" s="82">
        <v>5250403</v>
      </c>
      <c r="R21" s="86">
        <f t="shared" si="12"/>
        <v>2.0248159998384807E-2</v>
      </c>
      <c r="S21" s="283">
        <v>0.32</v>
      </c>
      <c r="T21" s="284">
        <v>0.33</v>
      </c>
      <c r="U21" s="285">
        <f t="shared" si="8"/>
        <v>6.9375740425940233E-2</v>
      </c>
      <c r="V21" s="94">
        <v>6.183030140733959E-2</v>
      </c>
      <c r="W21" s="92">
        <v>8108963</v>
      </c>
      <c r="X21" s="85">
        <v>8081180</v>
      </c>
      <c r="Y21" s="95">
        <f t="shared" si="5"/>
        <v>3.4379880166015564E-3</v>
      </c>
      <c r="Z21" s="92">
        <v>4885717</v>
      </c>
      <c r="AA21" s="85">
        <v>5560101</v>
      </c>
      <c r="AB21" s="83">
        <f t="shared" si="13"/>
        <v>-0.12128988304349153</v>
      </c>
      <c r="AC21" s="92">
        <v>1158758</v>
      </c>
      <c r="AD21" s="96">
        <v>1353102</v>
      </c>
      <c r="AE21" s="87">
        <v>1215940</v>
      </c>
      <c r="AF21" s="90">
        <v>1360276</v>
      </c>
      <c r="AG21" s="87">
        <v>498357</v>
      </c>
      <c r="AH21" s="97">
        <v>556784</v>
      </c>
      <c r="AI21" s="86">
        <f t="shared" si="14"/>
        <v>-0.10493656426908815</v>
      </c>
      <c r="AJ21" s="460">
        <v>89.7</v>
      </c>
      <c r="AK21" s="459">
        <v>93.8</v>
      </c>
      <c r="AL21" s="460">
        <v>12.465415298581526</v>
      </c>
      <c r="AM21" s="459">
        <v>13.352155838419993</v>
      </c>
    </row>
    <row r="22" spans="1:39" ht="20.2" customHeight="1" thickBot="1" x14ac:dyDescent="0.25">
      <c r="A22" s="286" t="s">
        <v>34</v>
      </c>
      <c r="B22" s="287">
        <f>SUM(B17:B21)</f>
        <v>55605982</v>
      </c>
      <c r="C22" s="288">
        <f>SUM(C17:C21)</f>
        <v>54169327</v>
      </c>
      <c r="D22" s="289">
        <f t="shared" ref="D22:D23" si="15">B22/C22-1</f>
        <v>2.6521558962694813E-2</v>
      </c>
      <c r="E22" s="290">
        <f>SUM(E17:E21)</f>
        <v>53622459</v>
      </c>
      <c r="F22" s="291">
        <f>SUM(F17:F21)</f>
        <v>52147291</v>
      </c>
      <c r="G22" s="289">
        <f t="shared" ref="G22" si="16">E22/F22-1</f>
        <v>2.8288487699198006E-2</v>
      </c>
      <c r="H22" s="292">
        <f t="shared" si="3"/>
        <v>1983523</v>
      </c>
      <c r="I22" s="293">
        <f t="shared" si="3"/>
        <v>2022036</v>
      </c>
      <c r="J22" s="294">
        <f t="shared" ref="J22:O22" si="17">SUM(J17:J21)</f>
        <v>1623992</v>
      </c>
      <c r="K22" s="295">
        <f t="shared" si="17"/>
        <v>1578447</v>
      </c>
      <c r="L22" s="296">
        <f t="shared" si="17"/>
        <v>45546</v>
      </c>
      <c r="M22" s="297">
        <f t="shared" si="17"/>
        <v>-6974</v>
      </c>
      <c r="N22" s="296">
        <f t="shared" si="17"/>
        <v>82549</v>
      </c>
      <c r="O22" s="297">
        <f t="shared" si="17"/>
        <v>151025</v>
      </c>
      <c r="P22" s="298">
        <f t="shared" ref="P22:Q22" si="18">SUM(P17:P21)</f>
        <v>29358417</v>
      </c>
      <c r="Q22" s="287">
        <f t="shared" si="18"/>
        <v>28582695</v>
      </c>
      <c r="R22" s="299">
        <f t="shared" ref="R22:R23" si="19">P22/Q22-1</f>
        <v>2.7139568189773478E-2</v>
      </c>
      <c r="S22" s="300">
        <f>AVERAGE(S17:S21)</f>
        <v>0.40599999999999997</v>
      </c>
      <c r="T22" s="301">
        <f>AVERAGE(T17:T21)</f>
        <v>0.41399999999999998</v>
      </c>
      <c r="U22" s="302">
        <f>AVERAGE(U17:U21)</f>
        <v>6.2861111558261282E-2</v>
      </c>
      <c r="V22" s="303">
        <v>6.6813639975159378E-2</v>
      </c>
      <c r="W22" s="298">
        <f>SUM(W17:W21)</f>
        <v>41235609</v>
      </c>
      <c r="X22" s="291">
        <f>SUM(X17:X21)</f>
        <v>41452006</v>
      </c>
      <c r="Y22" s="304">
        <f t="shared" si="5"/>
        <v>-5.2204228668691899E-3</v>
      </c>
      <c r="Z22" s="298">
        <f>SUM(Z17:Z21)</f>
        <v>20875858</v>
      </c>
      <c r="AA22" s="287">
        <f>SUM(AA17:AA21)</f>
        <v>20975159</v>
      </c>
      <c r="AB22" s="289">
        <f>Z22/AA22-1</f>
        <v>-4.7342191780286313E-3</v>
      </c>
      <c r="AC22" s="298">
        <f t="shared" ref="AC22:AH22" si="20">SUM(AC17:AC21)</f>
        <v>6427527</v>
      </c>
      <c r="AD22" s="305">
        <f t="shared" si="20"/>
        <v>6475250</v>
      </c>
      <c r="AE22" s="292">
        <f t="shared" si="20"/>
        <v>5325215</v>
      </c>
      <c r="AF22" s="295">
        <f t="shared" si="20"/>
        <v>5343908</v>
      </c>
      <c r="AG22" s="292">
        <f t="shared" si="20"/>
        <v>2487128</v>
      </c>
      <c r="AH22" s="306">
        <f t="shared" si="20"/>
        <v>3450216</v>
      </c>
      <c r="AI22" s="299">
        <f>AG22/AH22-1</f>
        <v>-0.2791384655337521</v>
      </c>
      <c r="AJ22" s="463">
        <f>AVERAGE(AJ17:AJ21)</f>
        <v>87.74</v>
      </c>
      <c r="AK22" s="464">
        <f>AVERAGE(AK17:AK21)</f>
        <v>89.26</v>
      </c>
      <c r="AL22" s="463">
        <f>AVERAGE(AL17:AL21)</f>
        <v>12.153587788825837</v>
      </c>
      <c r="AM22" s="464">
        <f>AVERAGE(AM17:AM21)</f>
        <v>12.260573786060661</v>
      </c>
    </row>
    <row r="23" spans="1:39" ht="20.2" customHeight="1" thickBot="1" x14ac:dyDescent="0.25">
      <c r="A23" s="307" t="s">
        <v>35</v>
      </c>
      <c r="B23" s="308">
        <f>B16+B22</f>
        <v>590909243</v>
      </c>
      <c r="C23" s="309">
        <f>C16+C22</f>
        <v>550537288</v>
      </c>
      <c r="D23" s="310">
        <f t="shared" si="15"/>
        <v>7.3331917528536295E-2</v>
      </c>
      <c r="E23" s="311">
        <f>E16+E22</f>
        <v>569093743</v>
      </c>
      <c r="F23" s="312">
        <f>F16+F22</f>
        <v>529159897</v>
      </c>
      <c r="G23" s="310">
        <f>E23/F23-1</f>
        <v>7.5466501196329361E-2</v>
      </c>
      <c r="H23" s="313">
        <f t="shared" si="3"/>
        <v>21815500</v>
      </c>
      <c r="I23" s="314">
        <f>C23-F23</f>
        <v>21377391</v>
      </c>
      <c r="J23" s="315">
        <f>J16+J22</f>
        <v>15622521</v>
      </c>
      <c r="K23" s="316">
        <f>K16+K22</f>
        <v>16368044</v>
      </c>
      <c r="L23" s="317">
        <f>L16+L22</f>
        <v>-745522</v>
      </c>
      <c r="M23" s="318">
        <f t="shared" ref="M23" si="21">M16+M22</f>
        <v>505415</v>
      </c>
      <c r="N23" s="317">
        <f t="shared" ref="N23:AE23" si="22">N16+N22</f>
        <v>3352185</v>
      </c>
      <c r="O23" s="318">
        <f t="shared" ref="O23" si="23">O16+O22</f>
        <v>1320908</v>
      </c>
      <c r="P23" s="319">
        <f t="shared" ref="P23:Q23" si="24">P16+P22</f>
        <v>299546464</v>
      </c>
      <c r="Q23" s="308">
        <f t="shared" si="24"/>
        <v>293191794</v>
      </c>
      <c r="R23" s="320">
        <f t="shared" si="19"/>
        <v>2.1674105926716258E-2</v>
      </c>
      <c r="S23" s="321">
        <f>AVERAGE(S17:S21,S6:S15)</f>
        <v>0.53666666666666663</v>
      </c>
      <c r="T23" s="322">
        <f>AVERAGE(T17:T21,T6:T15)</f>
        <v>0.54333333333333333</v>
      </c>
      <c r="U23" s="323">
        <f>AVERAGE(U17:U21,U6:U15)</f>
        <v>7.2013128861795145E-2</v>
      </c>
      <c r="V23" s="324">
        <v>7.8265971763909287E-2</v>
      </c>
      <c r="W23" s="319">
        <f>W16+W22</f>
        <v>527622821</v>
      </c>
      <c r="X23" s="312">
        <f>X16+X22</f>
        <v>538885852</v>
      </c>
      <c r="Y23" s="325">
        <f>W23/X23-1</f>
        <v>-2.0900587681414895E-2</v>
      </c>
      <c r="Z23" s="319">
        <f t="shared" si="22"/>
        <v>135423700</v>
      </c>
      <c r="AA23" s="312">
        <f t="shared" ref="AA23" si="25">AA16+AA22</f>
        <v>130394158</v>
      </c>
      <c r="AB23" s="310">
        <f>Z23/AA23-1</f>
        <v>3.8571835403852894E-2</v>
      </c>
      <c r="AC23" s="319">
        <f t="shared" si="22"/>
        <v>41863621</v>
      </c>
      <c r="AD23" s="326">
        <f t="shared" ref="AD23" si="26">AD16+AD22</f>
        <v>39355586</v>
      </c>
      <c r="AE23" s="313">
        <f t="shared" si="22"/>
        <v>34132353</v>
      </c>
      <c r="AF23" s="316">
        <f t="shared" ref="AF23" si="27">AF16+AF22</f>
        <v>33500675</v>
      </c>
      <c r="AG23" s="313">
        <f>AG16+AG22</f>
        <v>96368804</v>
      </c>
      <c r="AH23" s="327">
        <f>AH16+AH22</f>
        <v>98489192</v>
      </c>
      <c r="AI23" s="320">
        <f>AG23/AH23-1</f>
        <v>-2.1529144030341896E-2</v>
      </c>
      <c r="AJ23" s="465">
        <f>AVERAGE(AJ17:AJ21,AJ6:AJ15)</f>
        <v>89.06</v>
      </c>
      <c r="AK23" s="466">
        <f>AVERAGE(AK17:AK21,AK6:AK15)</f>
        <v>89.88000000000001</v>
      </c>
      <c r="AL23" s="465">
        <f>AVERAGE(AL17:AL21,AL6:AL15)</f>
        <v>13.002751455810399</v>
      </c>
      <c r="AM23" s="466">
        <f>AVERAGE(AM17:AM21,AM6:AM15)</f>
        <v>12.981407481896589</v>
      </c>
    </row>
    <row r="24" spans="1:39" x14ac:dyDescent="0.2">
      <c r="K24" s="149"/>
      <c r="M24" s="149"/>
      <c r="O24" s="149"/>
      <c r="Z24" s="37"/>
      <c r="AC24" s="37"/>
      <c r="AE24" s="37"/>
      <c r="AH24" s="37"/>
    </row>
    <row r="25" spans="1:39" x14ac:dyDescent="0.2">
      <c r="B25" t="s">
        <v>38</v>
      </c>
      <c r="Z25" s="37"/>
    </row>
    <row r="26" spans="1:39" x14ac:dyDescent="0.2">
      <c r="B26" t="s">
        <v>36</v>
      </c>
    </row>
    <row r="27" spans="1:39" x14ac:dyDescent="0.2">
      <c r="B27" t="s">
        <v>37</v>
      </c>
    </row>
    <row r="28" spans="1:39" x14ac:dyDescent="0.2">
      <c r="B28" t="s">
        <v>100</v>
      </c>
      <c r="C28" s="34"/>
    </row>
  </sheetData>
  <mergeCells count="16">
    <mergeCell ref="N4:O4"/>
    <mergeCell ref="B4:D4"/>
    <mergeCell ref="E4:G4"/>
    <mergeCell ref="H4:I4"/>
    <mergeCell ref="J4:K4"/>
    <mergeCell ref="L4:M4"/>
    <mergeCell ref="AE4:AF4"/>
    <mergeCell ref="AG4:AI4"/>
    <mergeCell ref="AJ4:AK4"/>
    <mergeCell ref="AL4:AM4"/>
    <mergeCell ref="P4:R4"/>
    <mergeCell ref="S4:T4"/>
    <mergeCell ref="U4:V4"/>
    <mergeCell ref="W4:Y4"/>
    <mergeCell ref="Z4:AB4"/>
    <mergeCell ref="AC4:AD4"/>
  </mergeCells>
  <phoneticPr fontId="3"/>
  <pageMargins left="0.51181102362204722" right="0.51181102362204722" top="0.55118110236220474" bottom="0.55118110236220474" header="0.31496062992125984" footer="0.31496062992125984"/>
  <pageSetup paperSize="9" scale="96" fitToWidth="4" orientation="landscape" r:id="rId1"/>
  <colBreaks count="3" manualBreakCount="3">
    <brk id="11" max="27" man="1"/>
    <brk id="20" max="27" man="1"/>
    <brk id="30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84BA-8A51-474D-AD76-A5830FB7A527}">
  <dimension ref="A1:BM31"/>
  <sheetViews>
    <sheetView view="pageBreakPreview" zoomScale="85" zoomScaleNormal="85" zoomScaleSheetLayoutView="85" workbookViewId="0">
      <pane xSplit="1" topLeftCell="AV1" activePane="topRight" state="frozen"/>
      <selection activeCell="AO15" sqref="AO15"/>
      <selection pane="topRight" activeCell="BL33" sqref="BL33"/>
    </sheetView>
  </sheetViews>
  <sheetFormatPr defaultRowHeight="14.4" x14ac:dyDescent="0.2"/>
  <cols>
    <col min="1" max="1" width="9.59765625" style="6" customWidth="1"/>
    <col min="2" max="3" width="12.59765625" customWidth="1"/>
    <col min="4" max="4" width="7.59765625" customWidth="1"/>
    <col min="5" max="6" width="12.59765625" customWidth="1"/>
    <col min="7" max="7" width="7.59765625" customWidth="1"/>
    <col min="8" max="9" width="12.59765625" customWidth="1"/>
    <col min="10" max="10" width="7.59765625" customWidth="1"/>
    <col min="11" max="12" width="12.59765625" customWidth="1"/>
    <col min="13" max="13" width="7.59765625" customWidth="1"/>
    <col min="14" max="15" width="12.59765625" customWidth="1"/>
    <col min="16" max="16" width="7.59765625" customWidth="1"/>
    <col min="17" max="18" width="12.59765625" customWidth="1"/>
    <col min="19" max="19" width="7.59765625" customWidth="1"/>
    <col min="20" max="21" width="12.59765625" customWidth="1"/>
    <col min="22" max="22" width="7.59765625" customWidth="1"/>
    <col min="23" max="24" width="12.59765625" customWidth="1"/>
    <col min="25" max="25" width="7.59765625" customWidth="1"/>
    <col min="26" max="27" width="12.59765625" customWidth="1"/>
    <col min="28" max="28" width="7.59765625" customWidth="1"/>
    <col min="29" max="30" width="12.59765625" customWidth="1"/>
    <col min="31" max="31" width="7.59765625" customWidth="1"/>
    <col min="32" max="33" width="12.59765625" customWidth="1"/>
    <col min="34" max="34" width="7.59765625" customWidth="1"/>
    <col min="35" max="36" width="12.59765625" customWidth="1"/>
    <col min="37" max="37" width="7.59765625" customWidth="1"/>
    <col min="38" max="39" width="12.59765625" customWidth="1"/>
    <col min="40" max="40" width="7.59765625" customWidth="1"/>
    <col min="41" max="42" width="12.59765625" customWidth="1"/>
    <col min="43" max="43" width="7.59765625" customWidth="1"/>
    <col min="44" max="45" width="12.59765625" customWidth="1"/>
    <col min="46" max="46" width="7.59765625" customWidth="1"/>
    <col min="47" max="48" width="12.59765625" customWidth="1"/>
    <col min="49" max="49" width="7.59765625" customWidth="1"/>
    <col min="50" max="51" width="12.59765625" customWidth="1"/>
    <col min="52" max="52" width="7.59765625" customWidth="1"/>
    <col min="53" max="58" width="12.59765625" customWidth="1"/>
    <col min="59" max="59" width="7.59765625" customWidth="1"/>
    <col min="60" max="61" width="12.59765625" customWidth="1"/>
    <col min="62" max="62" width="7.59765625" customWidth="1"/>
    <col min="63" max="64" width="12.59765625" customWidth="1"/>
    <col min="65" max="65" width="7.59765625" customWidth="1"/>
  </cols>
  <sheetData>
    <row r="1" spans="1:65" x14ac:dyDescent="0.2">
      <c r="A1" s="116"/>
      <c r="B1" s="117" t="s">
        <v>114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</row>
    <row r="2" spans="1:65" ht="15.05" thickBot="1" x14ac:dyDescent="0.2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 t="s">
        <v>97</v>
      </c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 t="s">
        <v>97</v>
      </c>
      <c r="AB2" s="117"/>
      <c r="AC2" s="117"/>
      <c r="AD2" s="117"/>
      <c r="AE2" s="117"/>
      <c r="AF2" s="117"/>
      <c r="AG2" s="117"/>
      <c r="AH2" s="117"/>
      <c r="AI2" s="117"/>
      <c r="AJ2" s="117" t="s">
        <v>97</v>
      </c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 t="s">
        <v>97</v>
      </c>
      <c r="AW2" s="117"/>
      <c r="AX2" s="117"/>
      <c r="AY2" s="117"/>
      <c r="AZ2" s="117"/>
      <c r="BA2" s="117"/>
      <c r="BB2" s="117"/>
      <c r="BC2" s="117"/>
      <c r="BD2" s="117"/>
      <c r="BE2" s="117"/>
      <c r="BF2" s="117"/>
      <c r="BG2" s="117"/>
      <c r="BH2" s="117"/>
      <c r="BI2" s="117"/>
      <c r="BJ2" s="117"/>
      <c r="BK2" s="117"/>
      <c r="BL2" s="117" t="s">
        <v>97</v>
      </c>
      <c r="BM2" s="117"/>
    </row>
    <row r="3" spans="1:65" ht="15.05" thickBot="1" x14ac:dyDescent="0.25">
      <c r="A3" s="116"/>
      <c r="B3" s="469" t="s">
        <v>39</v>
      </c>
      <c r="C3" s="470"/>
      <c r="D3" s="470"/>
      <c r="E3" s="522"/>
      <c r="F3" s="522"/>
      <c r="G3" s="522"/>
      <c r="H3" s="522"/>
      <c r="I3" s="522"/>
      <c r="J3" s="522"/>
      <c r="K3" s="522"/>
      <c r="L3" s="522"/>
      <c r="M3" s="523"/>
      <c r="N3" s="475" t="s">
        <v>40</v>
      </c>
      <c r="O3" s="519"/>
      <c r="P3" s="476"/>
      <c r="Q3" s="475" t="s">
        <v>123</v>
      </c>
      <c r="R3" s="519"/>
      <c r="S3" s="476"/>
      <c r="T3" s="475" t="s">
        <v>41</v>
      </c>
      <c r="U3" s="519"/>
      <c r="V3" s="519"/>
      <c r="W3" s="520"/>
      <c r="X3" s="520"/>
      <c r="Y3" s="520"/>
      <c r="Z3" s="520"/>
      <c r="AA3" s="520"/>
      <c r="AB3" s="521"/>
      <c r="AC3" s="469" t="s">
        <v>42</v>
      </c>
      <c r="AD3" s="470"/>
      <c r="AE3" s="474"/>
      <c r="AF3" s="475" t="s">
        <v>43</v>
      </c>
      <c r="AG3" s="519"/>
      <c r="AH3" s="476"/>
      <c r="AI3" s="475" t="s">
        <v>44</v>
      </c>
      <c r="AJ3" s="519"/>
      <c r="AK3" s="476"/>
      <c r="AL3" s="475" t="s">
        <v>45</v>
      </c>
      <c r="AM3" s="519"/>
      <c r="AN3" s="476"/>
      <c r="AO3" s="475" t="s">
        <v>46</v>
      </c>
      <c r="AP3" s="519"/>
      <c r="AQ3" s="476"/>
      <c r="AR3" s="519" t="s">
        <v>47</v>
      </c>
      <c r="AS3" s="519"/>
      <c r="AT3" s="476"/>
      <c r="AU3" s="475" t="s">
        <v>48</v>
      </c>
      <c r="AV3" s="519"/>
      <c r="AW3" s="476"/>
      <c r="AX3" s="475" t="s">
        <v>49</v>
      </c>
      <c r="AY3" s="519"/>
      <c r="AZ3" s="519"/>
      <c r="BA3" s="520"/>
      <c r="BB3" s="520"/>
      <c r="BC3" s="520"/>
      <c r="BD3" s="521"/>
      <c r="BE3" s="469" t="s">
        <v>50</v>
      </c>
      <c r="BF3" s="470"/>
      <c r="BG3" s="474"/>
      <c r="BH3" s="469" t="s">
        <v>51</v>
      </c>
      <c r="BI3" s="470"/>
      <c r="BJ3" s="474"/>
      <c r="BK3" s="469" t="s">
        <v>52</v>
      </c>
      <c r="BL3" s="470"/>
      <c r="BM3" s="474"/>
    </row>
    <row r="4" spans="1:65" ht="26.8" customHeight="1" thickTop="1" x14ac:dyDescent="0.2">
      <c r="A4" s="510"/>
      <c r="B4" s="511" t="s">
        <v>115</v>
      </c>
      <c r="C4" s="512" t="s">
        <v>105</v>
      </c>
      <c r="D4" s="484" t="s">
        <v>17</v>
      </c>
      <c r="E4" s="513" t="s">
        <v>116</v>
      </c>
      <c r="F4" s="515" t="s">
        <v>106</v>
      </c>
      <c r="G4" s="517" t="s">
        <v>53</v>
      </c>
      <c r="H4" s="502" t="s">
        <v>117</v>
      </c>
      <c r="I4" s="504" t="s">
        <v>107</v>
      </c>
      <c r="J4" s="500" t="s">
        <v>53</v>
      </c>
      <c r="K4" s="502" t="s">
        <v>118</v>
      </c>
      <c r="L4" s="506" t="s">
        <v>108</v>
      </c>
      <c r="M4" s="508" t="s">
        <v>53</v>
      </c>
      <c r="N4" s="482" t="s">
        <v>115</v>
      </c>
      <c r="O4" s="490" t="s">
        <v>105</v>
      </c>
      <c r="P4" s="492" t="s">
        <v>53</v>
      </c>
      <c r="Q4" s="482" t="s">
        <v>115</v>
      </c>
      <c r="R4" s="490" t="s">
        <v>105</v>
      </c>
      <c r="S4" s="492" t="s">
        <v>53</v>
      </c>
      <c r="T4" s="482" t="s">
        <v>115</v>
      </c>
      <c r="U4" s="490" t="s">
        <v>105</v>
      </c>
      <c r="V4" s="492" t="s">
        <v>53</v>
      </c>
      <c r="W4" s="498" t="s">
        <v>54</v>
      </c>
      <c r="X4" s="499"/>
      <c r="Y4" s="500" t="s">
        <v>53</v>
      </c>
      <c r="Z4" s="496" t="s">
        <v>55</v>
      </c>
      <c r="AA4" s="497"/>
      <c r="AB4" s="494" t="s">
        <v>53</v>
      </c>
      <c r="AC4" s="482" t="s">
        <v>115</v>
      </c>
      <c r="AD4" s="490" t="s">
        <v>105</v>
      </c>
      <c r="AE4" s="484" t="s">
        <v>53</v>
      </c>
      <c r="AF4" s="482" t="s">
        <v>115</v>
      </c>
      <c r="AG4" s="490" t="s">
        <v>105</v>
      </c>
      <c r="AH4" s="492" t="s">
        <v>53</v>
      </c>
      <c r="AI4" s="482" t="s">
        <v>115</v>
      </c>
      <c r="AJ4" s="490" t="s">
        <v>105</v>
      </c>
      <c r="AK4" s="492" t="s">
        <v>53</v>
      </c>
      <c r="AL4" s="482" t="s">
        <v>115</v>
      </c>
      <c r="AM4" s="490" t="s">
        <v>105</v>
      </c>
      <c r="AN4" s="492" t="s">
        <v>53</v>
      </c>
      <c r="AO4" s="482" t="s">
        <v>115</v>
      </c>
      <c r="AP4" s="490" t="s">
        <v>105</v>
      </c>
      <c r="AQ4" s="484" t="s">
        <v>53</v>
      </c>
      <c r="AR4" s="482" t="s">
        <v>115</v>
      </c>
      <c r="AS4" s="490" t="s">
        <v>105</v>
      </c>
      <c r="AT4" s="492" t="s">
        <v>53</v>
      </c>
      <c r="AU4" s="482" t="s">
        <v>115</v>
      </c>
      <c r="AV4" s="490" t="s">
        <v>105</v>
      </c>
      <c r="AW4" s="492" t="s">
        <v>53</v>
      </c>
      <c r="AX4" s="482" t="s">
        <v>115</v>
      </c>
      <c r="AY4" s="490" t="s">
        <v>105</v>
      </c>
      <c r="AZ4" s="484" t="s">
        <v>53</v>
      </c>
      <c r="BA4" s="486" t="s">
        <v>102</v>
      </c>
      <c r="BB4" s="487"/>
      <c r="BC4" s="488" t="s">
        <v>103</v>
      </c>
      <c r="BD4" s="489"/>
      <c r="BE4" s="482" t="s">
        <v>115</v>
      </c>
      <c r="BF4" s="490" t="s">
        <v>105</v>
      </c>
      <c r="BG4" s="492" t="s">
        <v>53</v>
      </c>
      <c r="BH4" s="482" t="s">
        <v>115</v>
      </c>
      <c r="BI4" s="490" t="s">
        <v>105</v>
      </c>
      <c r="BJ4" s="492" t="s">
        <v>53</v>
      </c>
      <c r="BK4" s="482" t="s">
        <v>115</v>
      </c>
      <c r="BL4" s="490" t="s">
        <v>105</v>
      </c>
      <c r="BM4" s="492" t="s">
        <v>53</v>
      </c>
    </row>
    <row r="5" spans="1:65" ht="15.05" thickBot="1" x14ac:dyDescent="0.25">
      <c r="A5" s="510"/>
      <c r="B5" s="483"/>
      <c r="C5" s="491"/>
      <c r="D5" s="485"/>
      <c r="E5" s="514"/>
      <c r="F5" s="516"/>
      <c r="G5" s="518"/>
      <c r="H5" s="503"/>
      <c r="I5" s="505"/>
      <c r="J5" s="501"/>
      <c r="K5" s="503"/>
      <c r="L5" s="507"/>
      <c r="M5" s="509"/>
      <c r="N5" s="483"/>
      <c r="O5" s="491"/>
      <c r="P5" s="493"/>
      <c r="Q5" s="483"/>
      <c r="R5" s="491"/>
      <c r="S5" s="493"/>
      <c r="T5" s="483"/>
      <c r="U5" s="491"/>
      <c r="V5" s="493"/>
      <c r="W5" s="173" t="s">
        <v>115</v>
      </c>
      <c r="X5" s="174" t="s">
        <v>113</v>
      </c>
      <c r="Y5" s="501"/>
      <c r="Z5" s="172" t="s">
        <v>115</v>
      </c>
      <c r="AA5" s="175" t="s">
        <v>105</v>
      </c>
      <c r="AB5" s="495"/>
      <c r="AC5" s="483"/>
      <c r="AD5" s="491"/>
      <c r="AE5" s="485"/>
      <c r="AF5" s="483"/>
      <c r="AG5" s="491"/>
      <c r="AH5" s="493"/>
      <c r="AI5" s="483"/>
      <c r="AJ5" s="491"/>
      <c r="AK5" s="493"/>
      <c r="AL5" s="483"/>
      <c r="AM5" s="491"/>
      <c r="AN5" s="493"/>
      <c r="AO5" s="483"/>
      <c r="AP5" s="491"/>
      <c r="AQ5" s="485"/>
      <c r="AR5" s="483"/>
      <c r="AS5" s="491"/>
      <c r="AT5" s="493"/>
      <c r="AU5" s="483"/>
      <c r="AV5" s="491"/>
      <c r="AW5" s="493"/>
      <c r="AX5" s="483"/>
      <c r="AY5" s="491"/>
      <c r="AZ5" s="485"/>
      <c r="BA5" s="118" t="s">
        <v>115</v>
      </c>
      <c r="BB5" s="119" t="s">
        <v>105</v>
      </c>
      <c r="BC5" s="120" t="s">
        <v>111</v>
      </c>
      <c r="BD5" s="166" t="s">
        <v>113</v>
      </c>
      <c r="BE5" s="483"/>
      <c r="BF5" s="491"/>
      <c r="BG5" s="493"/>
      <c r="BH5" s="483"/>
      <c r="BI5" s="491"/>
      <c r="BJ5" s="493"/>
      <c r="BK5" s="483"/>
      <c r="BL5" s="491"/>
      <c r="BM5" s="493"/>
    </row>
    <row r="6" spans="1:65" ht="20.2" customHeight="1" x14ac:dyDescent="0.2">
      <c r="A6" s="222" t="s">
        <v>18</v>
      </c>
      <c r="B6" s="218">
        <v>82151057</v>
      </c>
      <c r="C6" s="186">
        <v>76675600</v>
      </c>
      <c r="D6" s="209">
        <f>((B6/C6)-1)</f>
        <v>7.1410683450797929E-2</v>
      </c>
      <c r="E6" s="187">
        <v>27528921</v>
      </c>
      <c r="F6" s="188">
        <v>24236217</v>
      </c>
      <c r="G6" s="209">
        <f>((E6/F6)-1)</f>
        <v>0.13585882648269743</v>
      </c>
      <c r="H6" s="189">
        <v>9657861</v>
      </c>
      <c r="I6" s="188">
        <v>8061169</v>
      </c>
      <c r="J6" s="213">
        <f>((H6/I6)-1)</f>
        <v>0.19807201660205864</v>
      </c>
      <c r="K6" s="177">
        <v>32587270</v>
      </c>
      <c r="L6" s="178">
        <v>32048650</v>
      </c>
      <c r="M6" s="209">
        <f>((K6/L6)-1)</f>
        <v>1.6806324135338002E-2</v>
      </c>
      <c r="N6" s="121">
        <v>1449974</v>
      </c>
      <c r="O6" s="122">
        <v>1435680</v>
      </c>
      <c r="P6" s="123">
        <f>((N6/O6)-1)</f>
        <v>9.9562576618745791E-3</v>
      </c>
      <c r="Q6" s="121">
        <v>396744</v>
      </c>
      <c r="R6" s="122">
        <v>2322941</v>
      </c>
      <c r="S6" s="123">
        <f>((Q6/R6)-1)</f>
        <v>-0.82920616580446938</v>
      </c>
      <c r="T6" s="121">
        <f>W6+Z6</f>
        <v>23403191</v>
      </c>
      <c r="U6" s="122">
        <f>X6+AA6</f>
        <v>22164110</v>
      </c>
      <c r="V6" s="124">
        <f>((T6/U6)-1)</f>
        <v>5.5904838949093927E-2</v>
      </c>
      <c r="W6" s="153">
        <v>20539563</v>
      </c>
      <c r="X6" s="157">
        <v>19052678</v>
      </c>
      <c r="Y6" s="155">
        <f>((W6/X6)-1)</f>
        <v>7.8040735270915818E-2</v>
      </c>
      <c r="Z6" s="153">
        <v>2863628</v>
      </c>
      <c r="AA6" s="157">
        <v>3111432</v>
      </c>
      <c r="AB6" s="159">
        <f>((Z6/AA6)-1)</f>
        <v>-7.9643071100380824E-2</v>
      </c>
      <c r="AC6" s="121">
        <v>12170861</v>
      </c>
      <c r="AD6" s="122">
        <v>11270224</v>
      </c>
      <c r="AE6" s="123">
        <f>((AC6/AD6)-1)</f>
        <v>7.9912963575524243E-2</v>
      </c>
      <c r="AF6" s="151">
        <f>AI6-B6-N6-Q6-T6-AC6</f>
        <v>3463239</v>
      </c>
      <c r="AG6" s="152">
        <f>AJ6-C6-O6-R6-U6-AD6</f>
        <v>3050434</v>
      </c>
      <c r="AH6" s="123">
        <f>((AF6/AG6)-1)</f>
        <v>0.13532664532325556</v>
      </c>
      <c r="AI6" s="127">
        <v>123035066</v>
      </c>
      <c r="AJ6" s="128">
        <v>116918989</v>
      </c>
      <c r="AK6" s="123">
        <f>((AI6/AJ6)-1)</f>
        <v>5.231038219121098E-2</v>
      </c>
      <c r="AL6" s="121">
        <v>281521</v>
      </c>
      <c r="AM6" s="122">
        <v>236823</v>
      </c>
      <c r="AN6" s="123">
        <f>((AL6/AM6)-1)</f>
        <v>0.18874011392474555</v>
      </c>
      <c r="AO6" s="129">
        <v>2584087</v>
      </c>
      <c r="AP6" s="122">
        <v>2586105</v>
      </c>
      <c r="AQ6" s="123">
        <f>((AO6/AP6)-1)</f>
        <v>-7.8032407810202375E-4</v>
      </c>
      <c r="AR6" s="121">
        <v>51240388</v>
      </c>
      <c r="AS6" s="122">
        <v>45732238</v>
      </c>
      <c r="AT6" s="123">
        <f>((AR6/AS6)-1)</f>
        <v>0.12044348234171265</v>
      </c>
      <c r="AU6" s="127">
        <v>2958660</v>
      </c>
      <c r="AV6" s="128">
        <v>5969852</v>
      </c>
      <c r="AW6" s="130">
        <f>((AU6/AV6)-1)</f>
        <v>-0.50439977406475067</v>
      </c>
      <c r="AX6" s="121">
        <v>19072800</v>
      </c>
      <c r="AY6" s="122">
        <v>9510488</v>
      </c>
      <c r="AZ6" s="123">
        <f>((AX6/AY6)-1)</f>
        <v>1.0054491420419227</v>
      </c>
      <c r="BA6" s="125">
        <v>0</v>
      </c>
      <c r="BB6" s="131">
        <v>1189088</v>
      </c>
      <c r="BC6" s="129">
        <v>0</v>
      </c>
      <c r="BD6" s="132">
        <v>0</v>
      </c>
      <c r="BE6" s="208">
        <f>BH6-AL6-AO6-AR6-AU6-AX6</f>
        <v>11074679</v>
      </c>
      <c r="BF6" s="122">
        <f>BI6-AM6-AP6-AS6-AV6-AY6</f>
        <v>9331387</v>
      </c>
      <c r="BG6" s="123">
        <f>((BE6/BF6)-1)</f>
        <v>0.18682024440739631</v>
      </c>
      <c r="BH6" s="121">
        <f>BK6-AI6</f>
        <v>87212135</v>
      </c>
      <c r="BI6" s="129">
        <f>BL6-AJ6</f>
        <v>73366893</v>
      </c>
      <c r="BJ6" s="123">
        <f>((BH6/BI6)-1)</f>
        <v>0.18871239374958937</v>
      </c>
      <c r="BK6" s="121">
        <v>210247201</v>
      </c>
      <c r="BL6" s="122">
        <v>190285882</v>
      </c>
      <c r="BM6" s="123">
        <f>((BK6/BL6)-1)</f>
        <v>0.1049017341181413</v>
      </c>
    </row>
    <row r="7" spans="1:65" ht="20.2" customHeight="1" x14ac:dyDescent="0.2">
      <c r="A7" s="223" t="s">
        <v>19</v>
      </c>
      <c r="B7" s="219">
        <v>28124243</v>
      </c>
      <c r="C7" s="190">
        <v>26690650</v>
      </c>
      <c r="D7" s="209">
        <f t="shared" ref="D7:D21" si="0">((B7/C7)-1)</f>
        <v>5.3711430781940406E-2</v>
      </c>
      <c r="E7" s="191">
        <v>9743772</v>
      </c>
      <c r="F7" s="192">
        <v>8674269</v>
      </c>
      <c r="G7" s="210">
        <f t="shared" ref="G7:G21" si="1">((E7/F7)-1)</f>
        <v>0.12329603797161459</v>
      </c>
      <c r="H7" s="193">
        <v>2271301</v>
      </c>
      <c r="I7" s="192">
        <v>2127839</v>
      </c>
      <c r="J7" s="214">
        <f t="shared" ref="J7:J21" si="2">((H7/I7)-1)</f>
        <v>6.7421454348754795E-2</v>
      </c>
      <c r="K7" s="179">
        <v>14296648</v>
      </c>
      <c r="L7" s="180">
        <v>14069387</v>
      </c>
      <c r="M7" s="210">
        <f t="shared" ref="M7:M15" si="3">((K7/L7)-1)</f>
        <v>1.6152871479048869E-2</v>
      </c>
      <c r="N7" s="121">
        <v>608358</v>
      </c>
      <c r="O7" s="122">
        <v>603971</v>
      </c>
      <c r="P7" s="123">
        <f t="shared" ref="P7:P15" si="4">((N7/O7)-1)</f>
        <v>7.2635937818206209E-3</v>
      </c>
      <c r="Q7" s="121">
        <v>144462</v>
      </c>
      <c r="R7" s="122">
        <v>907153</v>
      </c>
      <c r="S7" s="123">
        <f t="shared" ref="S7:S15" si="5">((Q7/R7)-1)</f>
        <v>-0.84075233174558206</v>
      </c>
      <c r="T7" s="121">
        <f t="shared" ref="T7:T15" si="6">W7+Z7</f>
        <v>12969173</v>
      </c>
      <c r="U7" s="122">
        <f t="shared" ref="U7:U15" si="7">X7+AA7</f>
        <v>12896345</v>
      </c>
      <c r="V7" s="124">
        <f t="shared" ref="V7:V15" si="8">((T7/U7)-1)</f>
        <v>5.6471814300873557E-3</v>
      </c>
      <c r="W7" s="153">
        <v>10259853</v>
      </c>
      <c r="X7" s="157">
        <v>10158140</v>
      </c>
      <c r="Y7" s="155">
        <f t="shared" ref="Y7:Y15" si="9">((W7/X7)-1)</f>
        <v>1.0012955127612022E-2</v>
      </c>
      <c r="Z7" s="153">
        <v>2709320</v>
      </c>
      <c r="AA7" s="157">
        <v>2738205</v>
      </c>
      <c r="AB7" s="159">
        <f t="shared" ref="AB7:AB15" si="10">((Z7/AA7)-1)</f>
        <v>-1.0548881475272998E-2</v>
      </c>
      <c r="AC7" s="121">
        <v>4780839</v>
      </c>
      <c r="AD7" s="122">
        <v>4427058</v>
      </c>
      <c r="AE7" s="123">
        <f t="shared" ref="AE7:AE15" si="11">((AC7/AD7)-1)</f>
        <v>7.9913341998230081E-2</v>
      </c>
      <c r="AF7" s="126">
        <f t="shared" ref="AF7:AF15" si="12">AI7-B7-N7-Q7-T7-AC7</f>
        <v>1254916</v>
      </c>
      <c r="AG7" s="122">
        <f t="shared" ref="AG7:AG15" si="13">AJ7-C7-O7-R7-U7-AD7</f>
        <v>1106206</v>
      </c>
      <c r="AH7" s="123">
        <f t="shared" ref="AH7:AH15" si="14">((AF7/AG7)-1)</f>
        <v>0.13443246556247201</v>
      </c>
      <c r="AI7" s="127">
        <v>47881991</v>
      </c>
      <c r="AJ7" s="128">
        <v>46631383</v>
      </c>
      <c r="AK7" s="123">
        <f t="shared" ref="AK7:AK15" si="15">((AI7/AJ7)-1)</f>
        <v>2.6819020143580063E-2</v>
      </c>
      <c r="AL7" s="121">
        <v>1809561</v>
      </c>
      <c r="AM7" s="122">
        <v>1253279</v>
      </c>
      <c r="AN7" s="123">
        <f t="shared" ref="AN7:AN15" si="16">((AL7/AM7)-1)</f>
        <v>0.44386126313454555</v>
      </c>
      <c r="AO7" s="129">
        <v>1502296</v>
      </c>
      <c r="AP7" s="122">
        <v>1495332</v>
      </c>
      <c r="AQ7" s="123">
        <f t="shared" ref="AQ7:AQ15" si="17">((AO7/AP7)-1)</f>
        <v>4.6571597478017868E-3</v>
      </c>
      <c r="AR7" s="121">
        <v>20168713</v>
      </c>
      <c r="AS7" s="122">
        <v>18552429</v>
      </c>
      <c r="AT7" s="123">
        <f t="shared" ref="AT7:AT15" si="18">((AR7/AS7)-1)</f>
        <v>8.7119805174837195E-2</v>
      </c>
      <c r="AU7" s="127">
        <v>2377935</v>
      </c>
      <c r="AV7" s="128">
        <v>2920293</v>
      </c>
      <c r="AW7" s="130">
        <f t="shared" ref="AW7:AW14" si="19">((AU7/AV7)-1)</f>
        <v>-0.1857204054524666</v>
      </c>
      <c r="AX7" s="121">
        <v>6724500</v>
      </c>
      <c r="AY7" s="122">
        <v>4928500</v>
      </c>
      <c r="AZ7" s="123">
        <f t="shared" ref="AZ7:AZ15" si="20">((AX7/AY7)-1)</f>
        <v>0.3644110784214265</v>
      </c>
      <c r="BA7" s="125">
        <v>0</v>
      </c>
      <c r="BB7" s="131">
        <v>189800</v>
      </c>
      <c r="BC7" s="129">
        <v>0</v>
      </c>
      <c r="BD7" s="132">
        <v>0</v>
      </c>
      <c r="BE7" s="208">
        <f t="shared" ref="BE7:BE15" si="21">BH7-AL7-AO7-AR7-AU7-AX7</f>
        <v>5507291</v>
      </c>
      <c r="BF7" s="122">
        <f t="shared" ref="BF7:BF15" si="22">BI7-AM7-AP7-AS7-AV7-AY7</f>
        <v>6118616</v>
      </c>
      <c r="BG7" s="123">
        <f t="shared" ref="BG7:BG15" si="23">((BE7/BF7)-1)</f>
        <v>-9.9912300428724454E-2</v>
      </c>
      <c r="BH7" s="121">
        <f t="shared" ref="BH7:BI23" si="24">BK7-AI7</f>
        <v>38090296</v>
      </c>
      <c r="BI7" s="129">
        <f t="shared" ref="BI7:BI15" si="25">BL7-AJ7</f>
        <v>35268449</v>
      </c>
      <c r="BJ7" s="123">
        <f t="shared" ref="BJ7:BJ15" si="26">((BH7/BI7)-1)</f>
        <v>8.0010521585454519E-2</v>
      </c>
      <c r="BK7" s="121">
        <v>85972287</v>
      </c>
      <c r="BL7" s="122">
        <v>81899832</v>
      </c>
      <c r="BM7" s="123">
        <f t="shared" ref="BM7:BM15" si="27">((BK7/BL7)-1)</f>
        <v>4.9724827274370886E-2</v>
      </c>
    </row>
    <row r="8" spans="1:65" ht="20.2" customHeight="1" x14ac:dyDescent="0.2">
      <c r="A8" s="223" t="s">
        <v>20</v>
      </c>
      <c r="B8" s="219">
        <v>6737948</v>
      </c>
      <c r="C8" s="190">
        <v>6388251</v>
      </c>
      <c r="D8" s="209">
        <f t="shared" si="0"/>
        <v>5.4740648105404688E-2</v>
      </c>
      <c r="E8" s="191">
        <v>2351652</v>
      </c>
      <c r="F8" s="192">
        <v>2073376</v>
      </c>
      <c r="G8" s="210">
        <f t="shared" si="1"/>
        <v>0.13421395829796423</v>
      </c>
      <c r="H8" s="193">
        <v>445880</v>
      </c>
      <c r="I8" s="192">
        <v>416157</v>
      </c>
      <c r="J8" s="214">
        <f t="shared" si="2"/>
        <v>7.1422564080383166E-2</v>
      </c>
      <c r="K8" s="179">
        <v>3483230</v>
      </c>
      <c r="L8" s="180">
        <v>3442902</v>
      </c>
      <c r="M8" s="210">
        <f t="shared" si="3"/>
        <v>1.1713374356865147E-2</v>
      </c>
      <c r="N8" s="121">
        <v>161740</v>
      </c>
      <c r="O8" s="122">
        <v>159472</v>
      </c>
      <c r="P8" s="123">
        <f t="shared" si="4"/>
        <v>1.4221932376843549E-2</v>
      </c>
      <c r="Q8" s="121">
        <v>26615</v>
      </c>
      <c r="R8" s="122">
        <v>219939</v>
      </c>
      <c r="S8" s="123">
        <f t="shared" si="5"/>
        <v>-0.87898917427104784</v>
      </c>
      <c r="T8" s="121">
        <f t="shared" si="6"/>
        <v>4481766</v>
      </c>
      <c r="U8" s="122">
        <f t="shared" si="7"/>
        <v>4219787</v>
      </c>
      <c r="V8" s="124">
        <f t="shared" si="8"/>
        <v>6.2083465350265321E-2</v>
      </c>
      <c r="W8" s="153">
        <v>3563642</v>
      </c>
      <c r="X8" s="157">
        <v>3357307</v>
      </c>
      <c r="Y8" s="155">
        <f t="shared" si="9"/>
        <v>6.1458484434101512E-2</v>
      </c>
      <c r="Z8" s="153">
        <v>918124</v>
      </c>
      <c r="AA8" s="157">
        <v>862480</v>
      </c>
      <c r="AB8" s="159">
        <f t="shared" si="10"/>
        <v>6.4516278638345304E-2</v>
      </c>
      <c r="AC8" s="121">
        <v>1157031</v>
      </c>
      <c r="AD8" s="122">
        <v>1071409</v>
      </c>
      <c r="AE8" s="123">
        <f t="shared" si="11"/>
        <v>7.9915326453296576E-2</v>
      </c>
      <c r="AF8" s="126">
        <f t="shared" si="12"/>
        <v>305098</v>
      </c>
      <c r="AG8" s="122">
        <f t="shared" si="13"/>
        <v>271395</v>
      </c>
      <c r="AH8" s="123">
        <f t="shared" si="14"/>
        <v>0.12418430700639282</v>
      </c>
      <c r="AI8" s="127">
        <v>12870198</v>
      </c>
      <c r="AJ8" s="128">
        <v>12330253</v>
      </c>
      <c r="AK8" s="123">
        <f t="shared" si="15"/>
        <v>4.3790261237948602E-2</v>
      </c>
      <c r="AL8" s="121">
        <v>19120</v>
      </c>
      <c r="AM8" s="122">
        <v>20204</v>
      </c>
      <c r="AN8" s="123">
        <f t="shared" si="16"/>
        <v>-5.3652742031280898E-2</v>
      </c>
      <c r="AO8" s="129">
        <v>316537</v>
      </c>
      <c r="AP8" s="122">
        <v>293737</v>
      </c>
      <c r="AQ8" s="123">
        <f t="shared" si="17"/>
        <v>7.7620456394666082E-2</v>
      </c>
      <c r="AR8" s="121">
        <v>5220463</v>
      </c>
      <c r="AS8" s="122">
        <v>4596439</v>
      </c>
      <c r="AT8" s="123">
        <f t="shared" si="18"/>
        <v>0.13576248917912315</v>
      </c>
      <c r="AU8" s="127">
        <v>462347</v>
      </c>
      <c r="AV8" s="128">
        <v>857626</v>
      </c>
      <c r="AW8" s="130">
        <f t="shared" si="19"/>
        <v>-0.46089903990783865</v>
      </c>
      <c r="AX8" s="121">
        <v>1083900</v>
      </c>
      <c r="AY8" s="122">
        <v>2092066</v>
      </c>
      <c r="AZ8" s="123">
        <f t="shared" si="20"/>
        <v>-0.48189971062098425</v>
      </c>
      <c r="BA8" s="125">
        <v>0</v>
      </c>
      <c r="BB8" s="131">
        <v>50366</v>
      </c>
      <c r="BC8" s="129">
        <v>0</v>
      </c>
      <c r="BD8" s="132">
        <v>0</v>
      </c>
      <c r="BE8" s="208">
        <f t="shared" si="21"/>
        <v>4448728</v>
      </c>
      <c r="BF8" s="122">
        <f t="shared" si="22"/>
        <v>3931776</v>
      </c>
      <c r="BG8" s="123">
        <f t="shared" si="23"/>
        <v>0.13148053195299014</v>
      </c>
      <c r="BH8" s="121">
        <f t="shared" si="24"/>
        <v>11551095</v>
      </c>
      <c r="BI8" s="129">
        <f t="shared" si="25"/>
        <v>11791848</v>
      </c>
      <c r="BJ8" s="123">
        <f t="shared" si="26"/>
        <v>-2.0416901574714985E-2</v>
      </c>
      <c r="BK8" s="121">
        <v>24421293</v>
      </c>
      <c r="BL8" s="122">
        <v>24122101</v>
      </c>
      <c r="BM8" s="123">
        <f t="shared" si="27"/>
        <v>1.2403231376902024E-2</v>
      </c>
    </row>
    <row r="9" spans="1:65" ht="20.2" customHeight="1" x14ac:dyDescent="0.2">
      <c r="A9" s="223" t="s">
        <v>21</v>
      </c>
      <c r="B9" s="219">
        <v>5649008</v>
      </c>
      <c r="C9" s="190">
        <v>5266713</v>
      </c>
      <c r="D9" s="209">
        <f t="shared" si="0"/>
        <v>7.2587019645839801E-2</v>
      </c>
      <c r="E9" s="191">
        <v>2140654</v>
      </c>
      <c r="F9" s="192">
        <v>1874900</v>
      </c>
      <c r="G9" s="210">
        <f t="shared" si="1"/>
        <v>0.14174302629473567</v>
      </c>
      <c r="H9" s="193">
        <v>523974</v>
      </c>
      <c r="I9" s="192">
        <v>461854</v>
      </c>
      <c r="J9" s="214">
        <f t="shared" si="2"/>
        <v>0.13450137922373728</v>
      </c>
      <c r="K9" s="179">
        <v>2500667</v>
      </c>
      <c r="L9" s="180">
        <v>2445144</v>
      </c>
      <c r="M9" s="210">
        <f t="shared" si="3"/>
        <v>2.2707456084386068E-2</v>
      </c>
      <c r="N9" s="121">
        <v>249031</v>
      </c>
      <c r="O9" s="122">
        <v>245750</v>
      </c>
      <c r="P9" s="123">
        <f t="shared" si="4"/>
        <v>1.3350966429298117E-2</v>
      </c>
      <c r="Q9" s="121">
        <v>24782</v>
      </c>
      <c r="R9" s="122">
        <v>215338</v>
      </c>
      <c r="S9" s="123">
        <f t="shared" si="5"/>
        <v>-0.88491580677818127</v>
      </c>
      <c r="T9" s="121">
        <f t="shared" si="6"/>
        <v>8088445</v>
      </c>
      <c r="U9" s="122">
        <f t="shared" si="7"/>
        <v>8024426</v>
      </c>
      <c r="V9" s="124">
        <f t="shared" si="8"/>
        <v>7.9780161222746671E-3</v>
      </c>
      <c r="W9" s="153">
        <v>6366258</v>
      </c>
      <c r="X9" s="157">
        <v>6037927</v>
      </c>
      <c r="Y9" s="155">
        <f t="shared" si="9"/>
        <v>5.4378100298330789E-2</v>
      </c>
      <c r="Z9" s="153">
        <v>1722187</v>
      </c>
      <c r="AA9" s="157">
        <v>1986499</v>
      </c>
      <c r="AB9" s="159">
        <f t="shared" si="10"/>
        <v>-0.13305418225732812</v>
      </c>
      <c r="AC9" s="121">
        <v>1185853</v>
      </c>
      <c r="AD9" s="122">
        <v>1098099</v>
      </c>
      <c r="AE9" s="123">
        <f t="shared" si="11"/>
        <v>7.991447037106858E-2</v>
      </c>
      <c r="AF9" s="126">
        <f t="shared" si="12"/>
        <v>279328</v>
      </c>
      <c r="AG9" s="122">
        <f t="shared" si="13"/>
        <v>249872</v>
      </c>
      <c r="AH9" s="123">
        <f t="shared" si="14"/>
        <v>0.11788435679067688</v>
      </c>
      <c r="AI9" s="127">
        <v>15476447</v>
      </c>
      <c r="AJ9" s="128">
        <v>15100198</v>
      </c>
      <c r="AK9" s="123">
        <f t="shared" si="15"/>
        <v>2.4916825593942482E-2</v>
      </c>
      <c r="AL9" s="121">
        <v>472261</v>
      </c>
      <c r="AM9" s="122">
        <v>458425</v>
      </c>
      <c r="AN9" s="123">
        <f t="shared" si="16"/>
        <v>3.0181600043627688E-2</v>
      </c>
      <c r="AO9" s="129">
        <v>196406</v>
      </c>
      <c r="AP9" s="122">
        <v>207605</v>
      </c>
      <c r="AQ9" s="123">
        <f t="shared" si="17"/>
        <v>-5.3943787481033678E-2</v>
      </c>
      <c r="AR9" s="121">
        <v>10604844</v>
      </c>
      <c r="AS9" s="122">
        <v>7423914</v>
      </c>
      <c r="AT9" s="123">
        <f t="shared" si="18"/>
        <v>0.42847075006526203</v>
      </c>
      <c r="AU9" s="127">
        <v>1426460</v>
      </c>
      <c r="AV9" s="128">
        <v>1013908</v>
      </c>
      <c r="AW9" s="130">
        <f t="shared" si="19"/>
        <v>0.4068929330866311</v>
      </c>
      <c r="AX9" s="121">
        <v>5071600</v>
      </c>
      <c r="AY9" s="122">
        <v>2963673</v>
      </c>
      <c r="AZ9" s="123">
        <f t="shared" si="20"/>
        <v>0.71125491914931227</v>
      </c>
      <c r="BA9" s="125">
        <v>0</v>
      </c>
      <c r="BB9" s="131">
        <v>39773</v>
      </c>
      <c r="BC9" s="129">
        <v>0</v>
      </c>
      <c r="BD9" s="132">
        <v>0</v>
      </c>
      <c r="BE9" s="208">
        <f t="shared" si="21"/>
        <v>3002240</v>
      </c>
      <c r="BF9" s="122">
        <f t="shared" si="22"/>
        <v>3199560</v>
      </c>
      <c r="BG9" s="123">
        <f t="shared" si="23"/>
        <v>-6.1670979759716915E-2</v>
      </c>
      <c r="BH9" s="121">
        <f t="shared" si="24"/>
        <v>20773811</v>
      </c>
      <c r="BI9" s="129">
        <f t="shared" si="25"/>
        <v>15267085</v>
      </c>
      <c r="BJ9" s="123">
        <f t="shared" si="26"/>
        <v>0.36069269280940008</v>
      </c>
      <c r="BK9" s="121">
        <v>36250258</v>
      </c>
      <c r="BL9" s="122">
        <v>30367283</v>
      </c>
      <c r="BM9" s="123">
        <f t="shared" si="27"/>
        <v>0.19372740722309589</v>
      </c>
    </row>
    <row r="10" spans="1:65" ht="20.2" customHeight="1" x14ac:dyDescent="0.2">
      <c r="A10" s="223" t="s">
        <v>22</v>
      </c>
      <c r="B10" s="219">
        <v>5484902</v>
      </c>
      <c r="C10" s="190">
        <v>5267805</v>
      </c>
      <c r="D10" s="209">
        <f t="shared" si="0"/>
        <v>4.1212041827668244E-2</v>
      </c>
      <c r="E10" s="191">
        <v>1912440</v>
      </c>
      <c r="F10" s="192">
        <v>1671515</v>
      </c>
      <c r="G10" s="210">
        <f t="shared" si="1"/>
        <v>0.14413570922187358</v>
      </c>
      <c r="H10" s="193">
        <v>346265</v>
      </c>
      <c r="I10" s="192">
        <v>357680</v>
      </c>
      <c r="J10" s="215">
        <f t="shared" si="2"/>
        <v>-3.1914001341981635E-2</v>
      </c>
      <c r="K10" s="179">
        <v>2876938</v>
      </c>
      <c r="L10" s="180">
        <v>2889141</v>
      </c>
      <c r="M10" s="216">
        <f t="shared" si="3"/>
        <v>-4.2237467814828511E-3</v>
      </c>
      <c r="N10" s="121">
        <v>123581</v>
      </c>
      <c r="O10" s="122">
        <v>122245</v>
      </c>
      <c r="P10" s="123">
        <f t="shared" si="4"/>
        <v>1.0928872346517293E-2</v>
      </c>
      <c r="Q10" s="121">
        <v>44479</v>
      </c>
      <c r="R10" s="122">
        <v>210833</v>
      </c>
      <c r="S10" s="123">
        <f t="shared" si="5"/>
        <v>-0.78903207752107118</v>
      </c>
      <c r="T10" s="121">
        <f t="shared" si="6"/>
        <v>3004922</v>
      </c>
      <c r="U10" s="122">
        <f t="shared" si="7"/>
        <v>2868924</v>
      </c>
      <c r="V10" s="124">
        <f t="shared" si="8"/>
        <v>4.740383502665102E-2</v>
      </c>
      <c r="W10" s="153">
        <v>2362770</v>
      </c>
      <c r="X10" s="157">
        <v>2232458</v>
      </c>
      <c r="Y10" s="155">
        <f t="shared" si="9"/>
        <v>5.8371534873220554E-2</v>
      </c>
      <c r="Z10" s="153">
        <v>642152</v>
      </c>
      <c r="AA10" s="157">
        <v>636466</v>
      </c>
      <c r="AB10" s="159">
        <f t="shared" si="10"/>
        <v>8.9337058067515684E-3</v>
      </c>
      <c r="AC10" s="121">
        <v>918114</v>
      </c>
      <c r="AD10" s="122">
        <v>850174</v>
      </c>
      <c r="AE10" s="123">
        <f t="shared" si="11"/>
        <v>7.9913053092661057E-2</v>
      </c>
      <c r="AF10" s="126">
        <f t="shared" si="12"/>
        <v>237923</v>
      </c>
      <c r="AG10" s="122">
        <f t="shared" si="13"/>
        <v>209914</v>
      </c>
      <c r="AH10" s="123">
        <f t="shared" si="14"/>
        <v>0.13343083357946584</v>
      </c>
      <c r="AI10" s="127">
        <v>9813921</v>
      </c>
      <c r="AJ10" s="128">
        <v>9529895</v>
      </c>
      <c r="AK10" s="123">
        <f t="shared" si="15"/>
        <v>2.9803686189616929E-2</v>
      </c>
      <c r="AL10" s="121">
        <v>20771</v>
      </c>
      <c r="AM10" s="122">
        <v>19278</v>
      </c>
      <c r="AN10" s="123">
        <f t="shared" si="16"/>
        <v>7.7445793132067564E-2</v>
      </c>
      <c r="AO10" s="129">
        <v>177558</v>
      </c>
      <c r="AP10" s="122">
        <v>173384</v>
      </c>
      <c r="AQ10" s="123">
        <f t="shared" si="17"/>
        <v>2.4073732293637295E-2</v>
      </c>
      <c r="AR10" s="121">
        <v>4163369</v>
      </c>
      <c r="AS10" s="122">
        <v>3822117</v>
      </c>
      <c r="AT10" s="123">
        <f t="shared" si="18"/>
        <v>8.9283504403449676E-2</v>
      </c>
      <c r="AU10" s="127">
        <v>742526</v>
      </c>
      <c r="AV10" s="128">
        <v>827873</v>
      </c>
      <c r="AW10" s="130">
        <f t="shared" si="19"/>
        <v>-0.10309189936137553</v>
      </c>
      <c r="AX10" s="121">
        <v>447900</v>
      </c>
      <c r="AY10" s="122">
        <v>530400</v>
      </c>
      <c r="AZ10" s="123">
        <f t="shared" si="20"/>
        <v>-0.15554298642533937</v>
      </c>
      <c r="BA10" s="125">
        <v>0</v>
      </c>
      <c r="BB10" s="131">
        <v>41600</v>
      </c>
      <c r="BC10" s="129">
        <v>0</v>
      </c>
      <c r="BD10" s="132">
        <v>0</v>
      </c>
      <c r="BE10" s="208">
        <f t="shared" si="21"/>
        <v>2385977</v>
      </c>
      <c r="BF10" s="122">
        <f t="shared" si="22"/>
        <v>1693561</v>
      </c>
      <c r="BG10" s="123">
        <f t="shared" si="23"/>
        <v>0.40885211692994816</v>
      </c>
      <c r="BH10" s="121">
        <f t="shared" si="24"/>
        <v>7938101</v>
      </c>
      <c r="BI10" s="129">
        <f t="shared" si="25"/>
        <v>7066613</v>
      </c>
      <c r="BJ10" s="123">
        <f t="shared" si="26"/>
        <v>0.12332471015463842</v>
      </c>
      <c r="BK10" s="121">
        <v>17752022</v>
      </c>
      <c r="BL10" s="122">
        <v>16596508</v>
      </c>
      <c r="BM10" s="123">
        <f t="shared" si="27"/>
        <v>6.9623923297599699E-2</v>
      </c>
    </row>
    <row r="11" spans="1:65" ht="20.2" customHeight="1" x14ac:dyDescent="0.2">
      <c r="A11" s="223" t="s">
        <v>23</v>
      </c>
      <c r="B11" s="219">
        <v>8396207</v>
      </c>
      <c r="C11" s="190">
        <v>7969340</v>
      </c>
      <c r="D11" s="209">
        <f t="shared" si="0"/>
        <v>5.3563657718205038E-2</v>
      </c>
      <c r="E11" s="191">
        <v>2529443</v>
      </c>
      <c r="F11" s="192">
        <v>2218058</v>
      </c>
      <c r="G11" s="210">
        <f t="shared" si="1"/>
        <v>0.14038631992490735</v>
      </c>
      <c r="H11" s="193">
        <v>467880</v>
      </c>
      <c r="I11" s="192">
        <v>466037</v>
      </c>
      <c r="J11" s="215">
        <f t="shared" si="2"/>
        <v>3.9546216287547065E-3</v>
      </c>
      <c r="K11" s="179">
        <v>4925905</v>
      </c>
      <c r="L11" s="180">
        <v>4801527</v>
      </c>
      <c r="M11" s="216">
        <f t="shared" si="3"/>
        <v>2.590384267338286E-2</v>
      </c>
      <c r="N11" s="121">
        <v>181912</v>
      </c>
      <c r="O11" s="122">
        <v>180272</v>
      </c>
      <c r="P11" s="123">
        <f t="shared" si="4"/>
        <v>9.0973639833140663E-3</v>
      </c>
      <c r="Q11" s="121">
        <v>35985</v>
      </c>
      <c r="R11" s="122">
        <v>235059</v>
      </c>
      <c r="S11" s="123">
        <f t="shared" si="5"/>
        <v>-0.84691077559251082</v>
      </c>
      <c r="T11" s="121">
        <f t="shared" si="6"/>
        <v>5493371</v>
      </c>
      <c r="U11" s="122">
        <f t="shared" si="7"/>
        <v>5300818</v>
      </c>
      <c r="V11" s="124">
        <f t="shared" si="8"/>
        <v>3.6325148307299049E-2</v>
      </c>
      <c r="W11" s="153">
        <v>4519058</v>
      </c>
      <c r="X11" s="157">
        <v>4395488</v>
      </c>
      <c r="Y11" s="155">
        <f t="shared" si="9"/>
        <v>2.8112919430106409E-2</v>
      </c>
      <c r="Z11" s="153">
        <v>974313</v>
      </c>
      <c r="AA11" s="157">
        <v>905330</v>
      </c>
      <c r="AB11" s="159">
        <f t="shared" si="10"/>
        <v>7.6196525024024409E-2</v>
      </c>
      <c r="AC11" s="121">
        <v>1176927</v>
      </c>
      <c r="AD11" s="122">
        <v>1089835</v>
      </c>
      <c r="AE11" s="123">
        <f t="shared" si="11"/>
        <v>7.9913014355384115E-2</v>
      </c>
      <c r="AF11" s="126">
        <f t="shared" si="12"/>
        <v>331231</v>
      </c>
      <c r="AG11" s="122">
        <f t="shared" si="13"/>
        <v>292145</v>
      </c>
      <c r="AH11" s="123">
        <f t="shared" si="14"/>
        <v>0.13378972770370878</v>
      </c>
      <c r="AI11" s="127">
        <v>15615633</v>
      </c>
      <c r="AJ11" s="128">
        <v>15067469</v>
      </c>
      <c r="AK11" s="123">
        <f t="shared" si="15"/>
        <v>3.6380629022697786E-2</v>
      </c>
      <c r="AL11" s="121">
        <v>43063</v>
      </c>
      <c r="AM11" s="122">
        <v>43057</v>
      </c>
      <c r="AN11" s="123">
        <f t="shared" si="16"/>
        <v>1.3935016373634035E-4</v>
      </c>
      <c r="AO11" s="129">
        <v>178630</v>
      </c>
      <c r="AP11" s="122">
        <v>183583</v>
      </c>
      <c r="AQ11" s="123">
        <f t="shared" si="17"/>
        <v>-2.6979622296182115E-2</v>
      </c>
      <c r="AR11" s="121">
        <v>4519122</v>
      </c>
      <c r="AS11" s="122">
        <v>4230071</v>
      </c>
      <c r="AT11" s="123">
        <f t="shared" si="18"/>
        <v>6.8332422789121106E-2</v>
      </c>
      <c r="AU11" s="127">
        <v>500506</v>
      </c>
      <c r="AV11" s="128">
        <v>1212990</v>
      </c>
      <c r="AW11" s="130">
        <f t="shared" si="19"/>
        <v>-0.58737829660590779</v>
      </c>
      <c r="AX11" s="121">
        <v>1612800</v>
      </c>
      <c r="AY11" s="122">
        <v>1165018</v>
      </c>
      <c r="AZ11" s="123">
        <f t="shared" si="20"/>
        <v>0.38435629320748688</v>
      </c>
      <c r="BA11" s="125">
        <v>0</v>
      </c>
      <c r="BB11" s="131">
        <v>53518</v>
      </c>
      <c r="BC11" s="129">
        <v>0</v>
      </c>
      <c r="BD11" s="132">
        <v>0</v>
      </c>
      <c r="BE11" s="208">
        <f t="shared" si="21"/>
        <v>1971509</v>
      </c>
      <c r="BF11" s="122">
        <f t="shared" si="22"/>
        <v>2260956</v>
      </c>
      <c r="BG11" s="123">
        <f t="shared" si="23"/>
        <v>-0.1280197403222354</v>
      </c>
      <c r="BH11" s="121">
        <f t="shared" si="24"/>
        <v>8825630</v>
      </c>
      <c r="BI11" s="129">
        <f t="shared" si="25"/>
        <v>9095675</v>
      </c>
      <c r="BJ11" s="123">
        <f t="shared" si="26"/>
        <v>-2.9689385339735641E-2</v>
      </c>
      <c r="BK11" s="121">
        <v>24441263</v>
      </c>
      <c r="BL11" s="122">
        <v>24163144</v>
      </c>
      <c r="BM11" s="123">
        <f t="shared" si="27"/>
        <v>1.1510050182211407E-2</v>
      </c>
    </row>
    <row r="12" spans="1:65" ht="20.2" customHeight="1" x14ac:dyDescent="0.2">
      <c r="A12" s="223" t="s">
        <v>24</v>
      </c>
      <c r="B12" s="220">
        <v>7720989</v>
      </c>
      <c r="C12" s="194">
        <v>7161788</v>
      </c>
      <c r="D12" s="209">
        <f t="shared" si="0"/>
        <v>7.8081199834454829E-2</v>
      </c>
      <c r="E12" s="195">
        <v>2880299</v>
      </c>
      <c r="F12" s="196">
        <v>2504608</v>
      </c>
      <c r="G12" s="211">
        <f t="shared" si="1"/>
        <v>0.14999992014718466</v>
      </c>
      <c r="H12" s="197">
        <v>680344</v>
      </c>
      <c r="I12" s="196">
        <v>582997</v>
      </c>
      <c r="J12" s="215">
        <f t="shared" si="2"/>
        <v>0.1669768455069236</v>
      </c>
      <c r="K12" s="181">
        <v>3585033</v>
      </c>
      <c r="L12" s="182">
        <v>3504929</v>
      </c>
      <c r="M12" s="216">
        <f t="shared" si="3"/>
        <v>2.2854671235851054E-2</v>
      </c>
      <c r="N12" s="121">
        <v>283531</v>
      </c>
      <c r="O12" s="122">
        <v>281923</v>
      </c>
      <c r="P12" s="123">
        <f t="shared" si="4"/>
        <v>5.7036850487544033E-3</v>
      </c>
      <c r="Q12" s="121">
        <v>61728</v>
      </c>
      <c r="R12" s="122">
        <v>292406</v>
      </c>
      <c r="S12" s="123">
        <f t="shared" si="5"/>
        <v>-0.78889626067864538</v>
      </c>
      <c r="T12" s="121">
        <f t="shared" si="6"/>
        <v>6688939</v>
      </c>
      <c r="U12" s="122">
        <f t="shared" si="7"/>
        <v>6589183</v>
      </c>
      <c r="V12" s="124">
        <f t="shared" si="8"/>
        <v>1.513935794467991E-2</v>
      </c>
      <c r="W12" s="153">
        <v>5319156</v>
      </c>
      <c r="X12" s="157">
        <v>5284617</v>
      </c>
      <c r="Y12" s="155">
        <f t="shared" si="9"/>
        <v>6.5357621943085142E-3</v>
      </c>
      <c r="Z12" s="153">
        <v>1369783</v>
      </c>
      <c r="AA12" s="157">
        <v>1304566</v>
      </c>
      <c r="AB12" s="159">
        <f t="shared" si="10"/>
        <v>4.9991338115511263E-2</v>
      </c>
      <c r="AC12" s="121">
        <v>1382461</v>
      </c>
      <c r="AD12" s="122">
        <v>1280158</v>
      </c>
      <c r="AE12" s="123">
        <f t="shared" si="11"/>
        <v>7.9914354321888315E-2</v>
      </c>
      <c r="AF12" s="126">
        <f t="shared" si="12"/>
        <v>371965</v>
      </c>
      <c r="AG12" s="122">
        <f t="shared" si="13"/>
        <v>329967</v>
      </c>
      <c r="AH12" s="123">
        <f t="shared" si="14"/>
        <v>0.12727939460612725</v>
      </c>
      <c r="AI12" s="127">
        <v>16509613</v>
      </c>
      <c r="AJ12" s="128">
        <v>15935425</v>
      </c>
      <c r="AK12" s="123">
        <f t="shared" si="15"/>
        <v>3.603217360064126E-2</v>
      </c>
      <c r="AL12" s="121">
        <v>28962</v>
      </c>
      <c r="AM12" s="122">
        <v>20784</v>
      </c>
      <c r="AN12" s="123">
        <f t="shared" si="16"/>
        <v>0.39347575057736717</v>
      </c>
      <c r="AO12" s="129">
        <v>384931</v>
      </c>
      <c r="AP12" s="122">
        <v>389235</v>
      </c>
      <c r="AQ12" s="123">
        <f t="shared" si="17"/>
        <v>-1.1057587318714868E-2</v>
      </c>
      <c r="AR12" s="121">
        <v>5353007</v>
      </c>
      <c r="AS12" s="122">
        <v>4816516</v>
      </c>
      <c r="AT12" s="123">
        <f t="shared" si="18"/>
        <v>0.11138569870836101</v>
      </c>
      <c r="AU12" s="127">
        <v>64940</v>
      </c>
      <c r="AV12" s="128">
        <v>104960</v>
      </c>
      <c r="AW12" s="130">
        <f t="shared" si="19"/>
        <v>-0.38128810975609762</v>
      </c>
      <c r="AX12" s="121">
        <v>1209200</v>
      </c>
      <c r="AY12" s="122">
        <v>970669</v>
      </c>
      <c r="AZ12" s="123">
        <f t="shared" si="20"/>
        <v>0.24573876367742242</v>
      </c>
      <c r="BA12" s="125">
        <v>0</v>
      </c>
      <c r="BB12" s="131">
        <v>52469</v>
      </c>
      <c r="BC12" s="129">
        <v>0</v>
      </c>
      <c r="BD12" s="132">
        <v>0</v>
      </c>
      <c r="BE12" s="208">
        <f t="shared" si="21"/>
        <v>2611600</v>
      </c>
      <c r="BF12" s="122">
        <f t="shared" si="22"/>
        <v>2599947</v>
      </c>
      <c r="BG12" s="123">
        <f t="shared" si="23"/>
        <v>4.4820144410635532E-3</v>
      </c>
      <c r="BH12" s="121">
        <f t="shared" si="24"/>
        <v>9652640</v>
      </c>
      <c r="BI12" s="129">
        <f t="shared" si="25"/>
        <v>8902111</v>
      </c>
      <c r="BJ12" s="123">
        <f t="shared" si="26"/>
        <v>8.4309103762017834E-2</v>
      </c>
      <c r="BK12" s="121">
        <v>26162253</v>
      </c>
      <c r="BL12" s="122">
        <v>24837536</v>
      </c>
      <c r="BM12" s="123">
        <f t="shared" si="27"/>
        <v>5.3335282533661932E-2</v>
      </c>
    </row>
    <row r="13" spans="1:65" ht="20.2" customHeight="1" x14ac:dyDescent="0.2">
      <c r="A13" s="223" t="s">
        <v>25</v>
      </c>
      <c r="B13" s="219">
        <v>4828826</v>
      </c>
      <c r="C13" s="190">
        <v>4607588</v>
      </c>
      <c r="D13" s="209">
        <f t="shared" si="0"/>
        <v>4.8016011848281526E-2</v>
      </c>
      <c r="E13" s="191">
        <v>1505020</v>
      </c>
      <c r="F13" s="192">
        <v>1330962</v>
      </c>
      <c r="G13" s="210">
        <f t="shared" si="1"/>
        <v>0.1307760852676485</v>
      </c>
      <c r="H13" s="193">
        <v>424272</v>
      </c>
      <c r="I13" s="192">
        <v>381041</v>
      </c>
      <c r="J13" s="215">
        <f t="shared" si="2"/>
        <v>0.11345498253468778</v>
      </c>
      <c r="K13" s="179">
        <v>2585991</v>
      </c>
      <c r="L13" s="180">
        <v>2580304</v>
      </c>
      <c r="M13" s="216">
        <f t="shared" si="3"/>
        <v>2.2040038693116326E-3</v>
      </c>
      <c r="N13" s="121">
        <v>182958</v>
      </c>
      <c r="O13" s="122">
        <v>180914</v>
      </c>
      <c r="P13" s="123">
        <f t="shared" si="4"/>
        <v>1.1298185878373168E-2</v>
      </c>
      <c r="Q13" s="121">
        <v>20605</v>
      </c>
      <c r="R13" s="122">
        <v>150084</v>
      </c>
      <c r="S13" s="123">
        <f t="shared" si="5"/>
        <v>-0.86271021561259031</v>
      </c>
      <c r="T13" s="121">
        <f t="shared" si="6"/>
        <v>4821896</v>
      </c>
      <c r="U13" s="122">
        <f t="shared" si="7"/>
        <v>4566997</v>
      </c>
      <c r="V13" s="124">
        <f t="shared" si="8"/>
        <v>5.5813261974991368E-2</v>
      </c>
      <c r="W13" s="153">
        <v>3831791</v>
      </c>
      <c r="X13" s="157">
        <v>3582572</v>
      </c>
      <c r="Y13" s="155">
        <f t="shared" si="9"/>
        <v>6.9564268352457326E-2</v>
      </c>
      <c r="Z13" s="153">
        <v>990105</v>
      </c>
      <c r="AA13" s="157">
        <v>984425</v>
      </c>
      <c r="AB13" s="159">
        <f t="shared" si="10"/>
        <v>5.7698656576175011E-3</v>
      </c>
      <c r="AC13" s="121">
        <v>856758</v>
      </c>
      <c r="AD13" s="122">
        <v>793358</v>
      </c>
      <c r="AE13" s="123">
        <f t="shared" si="11"/>
        <v>7.9913481681662013E-2</v>
      </c>
      <c r="AF13" s="126">
        <f t="shared" si="12"/>
        <v>252716</v>
      </c>
      <c r="AG13" s="122">
        <f t="shared" si="13"/>
        <v>230610</v>
      </c>
      <c r="AH13" s="123">
        <f t="shared" si="14"/>
        <v>9.585880924504564E-2</v>
      </c>
      <c r="AI13" s="127">
        <v>10963759</v>
      </c>
      <c r="AJ13" s="128">
        <v>10529551</v>
      </c>
      <c r="AK13" s="123">
        <f t="shared" si="15"/>
        <v>4.1237085987807065E-2</v>
      </c>
      <c r="AL13" s="121">
        <v>16494</v>
      </c>
      <c r="AM13" s="122">
        <v>16245</v>
      </c>
      <c r="AN13" s="123">
        <f t="shared" si="16"/>
        <v>1.532779316712829E-2</v>
      </c>
      <c r="AO13" s="129">
        <v>208246</v>
      </c>
      <c r="AP13" s="122">
        <v>205961</v>
      </c>
      <c r="AQ13" s="123">
        <f t="shared" si="17"/>
        <v>1.1094333393215194E-2</v>
      </c>
      <c r="AR13" s="121">
        <v>3829278</v>
      </c>
      <c r="AS13" s="122">
        <v>3484676</v>
      </c>
      <c r="AT13" s="123">
        <f t="shared" si="18"/>
        <v>9.8890685963343605E-2</v>
      </c>
      <c r="AU13" s="127">
        <v>485449</v>
      </c>
      <c r="AV13" s="128">
        <v>390641</v>
      </c>
      <c r="AW13" s="130">
        <f t="shared" si="19"/>
        <v>0.24269853906783978</v>
      </c>
      <c r="AX13" s="121">
        <v>1752700</v>
      </c>
      <c r="AY13" s="122">
        <v>1357200</v>
      </c>
      <c r="AZ13" s="123">
        <f t="shared" si="20"/>
        <v>0.29140878278809312</v>
      </c>
      <c r="BA13" s="125">
        <v>0</v>
      </c>
      <c r="BB13" s="131">
        <v>36100</v>
      </c>
      <c r="BC13" s="129">
        <v>0</v>
      </c>
      <c r="BD13" s="132">
        <v>0</v>
      </c>
      <c r="BE13" s="208">
        <f t="shared" si="21"/>
        <v>1501314</v>
      </c>
      <c r="BF13" s="122">
        <f t="shared" si="22"/>
        <v>1413062</v>
      </c>
      <c r="BG13" s="123">
        <f t="shared" si="23"/>
        <v>6.245444290484059E-2</v>
      </c>
      <c r="BH13" s="121">
        <f t="shared" si="24"/>
        <v>7793481</v>
      </c>
      <c r="BI13" s="129">
        <f t="shared" si="25"/>
        <v>6867785</v>
      </c>
      <c r="BJ13" s="123">
        <f t="shared" si="26"/>
        <v>0.13478814494047198</v>
      </c>
      <c r="BK13" s="121">
        <v>18757240</v>
      </c>
      <c r="BL13" s="122">
        <v>17397336</v>
      </c>
      <c r="BM13" s="123">
        <f t="shared" si="27"/>
        <v>7.8167369992739211E-2</v>
      </c>
    </row>
    <row r="14" spans="1:65" ht="20.2" customHeight="1" x14ac:dyDescent="0.2">
      <c r="A14" s="223" t="s">
        <v>26</v>
      </c>
      <c r="B14" s="220">
        <v>6915434</v>
      </c>
      <c r="C14" s="194">
        <v>6626125</v>
      </c>
      <c r="D14" s="209">
        <f t="shared" si="0"/>
        <v>4.3661868739270693E-2</v>
      </c>
      <c r="E14" s="195">
        <v>2382411</v>
      </c>
      <c r="F14" s="196">
        <v>2061043</v>
      </c>
      <c r="G14" s="211">
        <f t="shared" si="1"/>
        <v>0.15592493703430743</v>
      </c>
      <c r="H14" s="197">
        <v>477521</v>
      </c>
      <c r="I14" s="196">
        <v>535430</v>
      </c>
      <c r="J14" s="215">
        <f t="shared" si="2"/>
        <v>-0.10815419382552338</v>
      </c>
      <c r="K14" s="181">
        <v>3609261</v>
      </c>
      <c r="L14" s="182">
        <v>3593493</v>
      </c>
      <c r="M14" s="216">
        <f t="shared" si="3"/>
        <v>4.387931185618088E-3</v>
      </c>
      <c r="N14" s="121">
        <v>449108</v>
      </c>
      <c r="O14" s="122">
        <v>441554</v>
      </c>
      <c r="P14" s="123">
        <f t="shared" si="4"/>
        <v>1.710776031923622E-2</v>
      </c>
      <c r="Q14" s="121">
        <v>26222</v>
      </c>
      <c r="R14" s="122">
        <v>240014</v>
      </c>
      <c r="S14" s="123">
        <f t="shared" si="5"/>
        <v>-0.89074803969768435</v>
      </c>
      <c r="T14" s="121">
        <f t="shared" si="6"/>
        <v>15475567</v>
      </c>
      <c r="U14" s="122">
        <f t="shared" si="7"/>
        <v>15438842</v>
      </c>
      <c r="V14" s="124">
        <f t="shared" si="8"/>
        <v>2.3787405817095042E-3</v>
      </c>
      <c r="W14" s="153">
        <v>12844974</v>
      </c>
      <c r="X14" s="157">
        <v>12847202</v>
      </c>
      <c r="Y14" s="156">
        <f t="shared" si="9"/>
        <v>-1.7342297567979337E-4</v>
      </c>
      <c r="Z14" s="153">
        <v>2630593</v>
      </c>
      <c r="AA14" s="157">
        <v>2591640</v>
      </c>
      <c r="AB14" s="159">
        <f t="shared" si="10"/>
        <v>1.5030251115123905E-2</v>
      </c>
      <c r="AC14" s="121">
        <v>1389629</v>
      </c>
      <c r="AD14" s="122">
        <v>1286797</v>
      </c>
      <c r="AE14" s="123">
        <f t="shared" si="11"/>
        <v>7.9913148694005454E-2</v>
      </c>
      <c r="AF14" s="126">
        <f t="shared" si="12"/>
        <v>368222</v>
      </c>
      <c r="AG14" s="122">
        <f t="shared" si="13"/>
        <v>333463</v>
      </c>
      <c r="AH14" s="123">
        <f t="shared" si="14"/>
        <v>0.10423645202016418</v>
      </c>
      <c r="AI14" s="127">
        <v>24624182</v>
      </c>
      <c r="AJ14" s="128">
        <v>24366795</v>
      </c>
      <c r="AK14" s="123">
        <f t="shared" si="15"/>
        <v>1.0563022342495287E-2</v>
      </c>
      <c r="AL14" s="121">
        <v>52354</v>
      </c>
      <c r="AM14" s="122">
        <v>42002</v>
      </c>
      <c r="AN14" s="123">
        <f t="shared" si="16"/>
        <v>0.24646445407361561</v>
      </c>
      <c r="AO14" s="129">
        <v>339608</v>
      </c>
      <c r="AP14" s="122">
        <v>346833</v>
      </c>
      <c r="AQ14" s="123">
        <f t="shared" si="17"/>
        <v>-2.0831351111341823E-2</v>
      </c>
      <c r="AR14" s="121">
        <v>6410894</v>
      </c>
      <c r="AS14" s="122">
        <v>5701876</v>
      </c>
      <c r="AT14" s="123">
        <f t="shared" si="18"/>
        <v>0.12434819697938004</v>
      </c>
      <c r="AU14" s="127">
        <v>3295645</v>
      </c>
      <c r="AV14" s="128">
        <v>2117523</v>
      </c>
      <c r="AW14" s="130">
        <f t="shared" si="19"/>
        <v>0.55636798277987998</v>
      </c>
      <c r="AX14" s="121">
        <v>2649800</v>
      </c>
      <c r="AY14" s="122">
        <v>2248300</v>
      </c>
      <c r="AZ14" s="123">
        <f t="shared" si="20"/>
        <v>0.17857937108037181</v>
      </c>
      <c r="BA14" s="125">
        <v>0</v>
      </c>
      <c r="BB14" s="131">
        <v>50000</v>
      </c>
      <c r="BC14" s="129">
        <v>0</v>
      </c>
      <c r="BD14" s="132">
        <v>0</v>
      </c>
      <c r="BE14" s="208">
        <f t="shared" si="21"/>
        <v>4812578</v>
      </c>
      <c r="BF14" s="122">
        <f t="shared" si="22"/>
        <v>4410982</v>
      </c>
      <c r="BG14" s="123">
        <f t="shared" si="23"/>
        <v>9.1044579188942487E-2</v>
      </c>
      <c r="BH14" s="121">
        <f t="shared" si="24"/>
        <v>17560879</v>
      </c>
      <c r="BI14" s="129">
        <f t="shared" si="25"/>
        <v>14867516</v>
      </c>
      <c r="BJ14" s="123">
        <f t="shared" si="26"/>
        <v>0.18115756525837945</v>
      </c>
      <c r="BK14" s="121">
        <v>42185061</v>
      </c>
      <c r="BL14" s="122">
        <v>39234311</v>
      </c>
      <c r="BM14" s="123">
        <f t="shared" si="27"/>
        <v>7.5208406234023029E-2</v>
      </c>
    </row>
    <row r="15" spans="1:65" ht="20.2" customHeight="1" thickBot="1" x14ac:dyDescent="0.25">
      <c r="A15" s="224" t="s">
        <v>27</v>
      </c>
      <c r="B15" s="221">
        <v>15717745</v>
      </c>
      <c r="C15" s="198">
        <v>15018743</v>
      </c>
      <c r="D15" s="211">
        <f t="shared" si="0"/>
        <v>4.6541977580946581E-2</v>
      </c>
      <c r="E15" s="199">
        <v>5186816</v>
      </c>
      <c r="F15" s="200">
        <v>4605711</v>
      </c>
      <c r="G15" s="212">
        <f t="shared" si="1"/>
        <v>0.12617053045664384</v>
      </c>
      <c r="H15" s="201">
        <v>1266487</v>
      </c>
      <c r="I15" s="200">
        <v>1159813</v>
      </c>
      <c r="J15" s="225">
        <f t="shared" si="2"/>
        <v>9.1975171859601579E-2</v>
      </c>
      <c r="K15" s="226">
        <v>8266453</v>
      </c>
      <c r="L15" s="227">
        <v>8257691</v>
      </c>
      <c r="M15" s="212">
        <f t="shared" si="3"/>
        <v>1.0610714302581314E-3</v>
      </c>
      <c r="N15" s="228">
        <v>389291</v>
      </c>
      <c r="O15" s="229">
        <v>377871</v>
      </c>
      <c r="P15" s="230">
        <f t="shared" si="4"/>
        <v>3.0221954053102795E-2</v>
      </c>
      <c r="Q15" s="228">
        <v>92548</v>
      </c>
      <c r="R15" s="229">
        <v>529671</v>
      </c>
      <c r="S15" s="230">
        <f t="shared" si="5"/>
        <v>-0.82527266926072973</v>
      </c>
      <c r="T15" s="228">
        <f t="shared" si="6"/>
        <v>10873762</v>
      </c>
      <c r="U15" s="229">
        <f t="shared" si="7"/>
        <v>10600826</v>
      </c>
      <c r="V15" s="231">
        <f t="shared" si="8"/>
        <v>2.5746672947938309E-2</v>
      </c>
      <c r="W15" s="232">
        <v>9166448</v>
      </c>
      <c r="X15" s="233">
        <v>8656956</v>
      </c>
      <c r="Y15" s="234">
        <f t="shared" si="9"/>
        <v>5.8853481523990725E-2</v>
      </c>
      <c r="Z15" s="232">
        <v>1707314</v>
      </c>
      <c r="AA15" s="233">
        <v>1943870</v>
      </c>
      <c r="AB15" s="235">
        <f t="shared" si="10"/>
        <v>-0.12169332311317116</v>
      </c>
      <c r="AC15" s="228">
        <v>2589112</v>
      </c>
      <c r="AD15" s="229">
        <v>2397517</v>
      </c>
      <c r="AE15" s="230">
        <f t="shared" si="11"/>
        <v>7.99139276176144E-2</v>
      </c>
      <c r="AF15" s="236">
        <f t="shared" si="12"/>
        <v>712271</v>
      </c>
      <c r="AG15" s="229">
        <f t="shared" si="13"/>
        <v>636643</v>
      </c>
      <c r="AH15" s="230">
        <f t="shared" si="14"/>
        <v>0.11879185037768414</v>
      </c>
      <c r="AI15" s="237">
        <v>30374729</v>
      </c>
      <c r="AJ15" s="238">
        <v>29561271</v>
      </c>
      <c r="AK15" s="230">
        <f t="shared" si="15"/>
        <v>2.7517693674267152E-2</v>
      </c>
      <c r="AL15" s="228">
        <v>22663</v>
      </c>
      <c r="AM15" s="229">
        <v>80686</v>
      </c>
      <c r="AN15" s="230">
        <f t="shared" si="16"/>
        <v>-0.71912103710680908</v>
      </c>
      <c r="AO15" s="239">
        <v>652680</v>
      </c>
      <c r="AP15" s="229">
        <v>656064</v>
      </c>
      <c r="AQ15" s="230">
        <f t="shared" si="17"/>
        <v>-5.1580333625987906E-3</v>
      </c>
      <c r="AR15" s="228">
        <v>11142333</v>
      </c>
      <c r="AS15" s="229">
        <v>9918342</v>
      </c>
      <c r="AT15" s="230">
        <f t="shared" si="18"/>
        <v>0.1234068153729726</v>
      </c>
      <c r="AU15" s="228">
        <v>1198395</v>
      </c>
      <c r="AV15" s="229">
        <v>398883</v>
      </c>
      <c r="AW15" s="230">
        <f>((AU15/AV15)-1)</f>
        <v>2.0043772233963342</v>
      </c>
      <c r="AX15" s="228">
        <v>2647300</v>
      </c>
      <c r="AY15" s="229">
        <v>3020900</v>
      </c>
      <c r="AZ15" s="230">
        <f t="shared" si="20"/>
        <v>-0.12367175345095838</v>
      </c>
      <c r="BA15" s="240">
        <v>0</v>
      </c>
      <c r="BB15" s="241">
        <v>125600</v>
      </c>
      <c r="BC15" s="239">
        <v>0</v>
      </c>
      <c r="BD15" s="242">
        <v>0</v>
      </c>
      <c r="BE15" s="243">
        <f t="shared" si="21"/>
        <v>3076283</v>
      </c>
      <c r="BF15" s="229">
        <f t="shared" si="22"/>
        <v>3827882</v>
      </c>
      <c r="BG15" s="230">
        <f t="shared" si="23"/>
        <v>-0.19634852902989175</v>
      </c>
      <c r="BH15" s="228">
        <f t="shared" si="24"/>
        <v>18739654</v>
      </c>
      <c r="BI15" s="239">
        <f t="shared" si="25"/>
        <v>17902757</v>
      </c>
      <c r="BJ15" s="230">
        <f t="shared" si="26"/>
        <v>4.6746822291114265E-2</v>
      </c>
      <c r="BK15" s="228">
        <v>49114383</v>
      </c>
      <c r="BL15" s="229">
        <v>47464028</v>
      </c>
      <c r="BM15" s="230">
        <f t="shared" si="27"/>
        <v>3.4770647784043929E-2</v>
      </c>
    </row>
    <row r="16" spans="1:65" ht="20.2" customHeight="1" thickBot="1" x14ac:dyDescent="0.25">
      <c r="A16" s="259" t="s">
        <v>28</v>
      </c>
      <c r="B16" s="260">
        <f>SUM(B6:B15)</f>
        <v>171726359</v>
      </c>
      <c r="C16" s="261">
        <f>SUM(C6:C15)</f>
        <v>161672603</v>
      </c>
      <c r="D16" s="262">
        <f>((B16/C16)-1)</f>
        <v>6.2185898002768081E-2</v>
      </c>
      <c r="E16" s="263">
        <f>SUM(E6:E15)</f>
        <v>58161428</v>
      </c>
      <c r="F16" s="264">
        <f>SUM(F6:F15)</f>
        <v>51250659</v>
      </c>
      <c r="G16" s="265">
        <f>((E16/F16)-1)</f>
        <v>0.13484253929300705</v>
      </c>
      <c r="H16" s="266">
        <f>SUM(H6:H15)</f>
        <v>16561785</v>
      </c>
      <c r="I16" s="264">
        <f>SUM(I6:I15)</f>
        <v>14550017</v>
      </c>
      <c r="J16" s="267">
        <f>((H16/I16)-1)</f>
        <v>0.13826568037686826</v>
      </c>
      <c r="K16" s="268">
        <f>SUM(K6:K15)</f>
        <v>78717396</v>
      </c>
      <c r="L16" s="269">
        <f>SUM(L6:L15)</f>
        <v>77633168</v>
      </c>
      <c r="M16" s="270">
        <f>((K16/L16)-1)</f>
        <v>1.3966040906639332E-2</v>
      </c>
      <c r="N16" s="271">
        <f>SUM(N6:N15)</f>
        <v>4079484</v>
      </c>
      <c r="O16" s="272">
        <f>SUM(O6:O15)</f>
        <v>4029652</v>
      </c>
      <c r="P16" s="273">
        <f>((N16/O16)-1)</f>
        <v>1.2366328407515059E-2</v>
      </c>
      <c r="Q16" s="274">
        <f>SUM(Q6:Q15)</f>
        <v>874170</v>
      </c>
      <c r="R16" s="272">
        <f>SUM(R6:R15)</f>
        <v>5323438</v>
      </c>
      <c r="S16" s="273">
        <f>((Q16/R16)-1)</f>
        <v>-0.83578845099726906</v>
      </c>
      <c r="T16" s="271">
        <f>SUM(T6:T15)</f>
        <v>95301032</v>
      </c>
      <c r="U16" s="272">
        <f>SUM(U6:U15)</f>
        <v>92670258</v>
      </c>
      <c r="V16" s="275">
        <f>((T16/U16)-1)</f>
        <v>2.8388547272631959E-2</v>
      </c>
      <c r="W16" s="276">
        <f>SUM(W6:W15)</f>
        <v>78773513</v>
      </c>
      <c r="X16" s="269">
        <f>SUM(X6:X15)</f>
        <v>75605345</v>
      </c>
      <c r="Y16" s="277">
        <f>((W16/X16)-1)</f>
        <v>4.1904021468323505E-2</v>
      </c>
      <c r="Z16" s="276">
        <f>SUM(Z6:Z15)</f>
        <v>16527519</v>
      </c>
      <c r="AA16" s="269">
        <f>SUM(AA6:AA15)</f>
        <v>17064913</v>
      </c>
      <c r="AB16" s="278">
        <f>((Z16/AA16)-1)</f>
        <v>-3.1491165527770315E-2</v>
      </c>
      <c r="AC16" s="271">
        <f>SUM(AC6:AC15)</f>
        <v>27607585</v>
      </c>
      <c r="AD16" s="272">
        <f>SUM(AD6:AD15)</f>
        <v>25564629</v>
      </c>
      <c r="AE16" s="273">
        <f>((AC16/AD16)-1)</f>
        <v>7.9913383448670494E-2</v>
      </c>
      <c r="AF16" s="271">
        <f>SUM(AF6:AF15)</f>
        <v>7576909</v>
      </c>
      <c r="AG16" s="272">
        <f>SUM(AG6:AG15)</f>
        <v>6710649</v>
      </c>
      <c r="AH16" s="273">
        <f>((AF16/AG16)-1)</f>
        <v>0.12908736546942023</v>
      </c>
      <c r="AI16" s="271">
        <f>SUM(AI6:AI15)</f>
        <v>307165539</v>
      </c>
      <c r="AJ16" s="272">
        <f>SUM(AJ6:AJ15)</f>
        <v>295971229</v>
      </c>
      <c r="AK16" s="273">
        <f>((AI16/AJ16)-1)</f>
        <v>3.7822291166010658E-2</v>
      </c>
      <c r="AL16" s="271">
        <f>SUM(AL6:AL15)</f>
        <v>2766770</v>
      </c>
      <c r="AM16" s="272">
        <f>SUM(AM6:AM15)</f>
        <v>2190783</v>
      </c>
      <c r="AN16" s="273">
        <f>((AL16/AM16)-1)</f>
        <v>0.26291376188330839</v>
      </c>
      <c r="AO16" s="279">
        <f>SUM(AO6:AO15)</f>
        <v>6540979</v>
      </c>
      <c r="AP16" s="272">
        <f>SUM(AP6:AP15)</f>
        <v>6537839</v>
      </c>
      <c r="AQ16" s="273">
        <f>((AO16/AP16)-1)</f>
        <v>4.8028102252128946E-4</v>
      </c>
      <c r="AR16" s="271">
        <f>SUM(AR6:AR15)</f>
        <v>122652411</v>
      </c>
      <c r="AS16" s="272">
        <f>SUM(AS6:AS15)</f>
        <v>108278618</v>
      </c>
      <c r="AT16" s="273">
        <f>((AR16/AS16)-1)</f>
        <v>0.13274821257877534</v>
      </c>
      <c r="AU16" s="271">
        <f>SUM(AU6:AU15)</f>
        <v>13512863</v>
      </c>
      <c r="AV16" s="272">
        <f>SUM(AV6:AV15)</f>
        <v>15814549</v>
      </c>
      <c r="AW16" s="273">
        <f t="shared" ref="AW16:AW21" si="28">((AU16/AV16)-1)</f>
        <v>-0.14554231043831856</v>
      </c>
      <c r="AX16" s="271">
        <f>SUM(AX6:AX15)</f>
        <v>42272500</v>
      </c>
      <c r="AY16" s="272">
        <f>SUM(AY6:AY15)</f>
        <v>28787214</v>
      </c>
      <c r="AZ16" s="273">
        <f>((AX16/AY16)-1)</f>
        <v>0.46844706820187598</v>
      </c>
      <c r="BA16" s="280">
        <f>SUM(BA6:BA15)</f>
        <v>0</v>
      </c>
      <c r="BB16" s="281">
        <f>SUM(BB6:BB15)</f>
        <v>1828314</v>
      </c>
      <c r="BC16" s="279">
        <v>0</v>
      </c>
      <c r="BD16" s="282">
        <v>0</v>
      </c>
      <c r="BE16" s="274">
        <f>SUM(BE6:BE15)</f>
        <v>40392199</v>
      </c>
      <c r="BF16" s="272">
        <f>SUM(BF6:BF15)</f>
        <v>38787729</v>
      </c>
      <c r="BG16" s="273">
        <f>((BE16/BF16)-1)</f>
        <v>4.136540192904814E-2</v>
      </c>
      <c r="BH16" s="271">
        <f>BK16-AI16</f>
        <v>228137722</v>
      </c>
      <c r="BI16" s="272">
        <f>SUM(BI6:BI15)</f>
        <v>200396732</v>
      </c>
      <c r="BJ16" s="273">
        <f>((BH16/BI16)-1)</f>
        <v>0.13843035124944048</v>
      </c>
      <c r="BK16" s="271">
        <f>SUM(BK6:BK15)</f>
        <v>535303261</v>
      </c>
      <c r="BL16" s="272">
        <f>SUM(BL6:BL15)</f>
        <v>496367961</v>
      </c>
      <c r="BM16" s="273">
        <f>((BK16/BL16)-1)</f>
        <v>7.844039716334561E-2</v>
      </c>
    </row>
    <row r="17" spans="1:65" ht="20.2" customHeight="1" x14ac:dyDescent="0.2">
      <c r="A17" s="244" t="s">
        <v>29</v>
      </c>
      <c r="B17" s="218">
        <v>427220</v>
      </c>
      <c r="C17" s="186">
        <v>396744</v>
      </c>
      <c r="D17" s="209">
        <f t="shared" si="0"/>
        <v>7.6815276349484707E-2</v>
      </c>
      <c r="E17" s="187">
        <v>215939</v>
      </c>
      <c r="F17" s="188">
        <v>189638</v>
      </c>
      <c r="G17" s="209">
        <f t="shared" si="1"/>
        <v>0.13869055779959716</v>
      </c>
      <c r="H17" s="189">
        <v>13842</v>
      </c>
      <c r="I17" s="188">
        <v>11398</v>
      </c>
      <c r="J17" s="213">
        <f t="shared" si="2"/>
        <v>0.21442358308475162</v>
      </c>
      <c r="K17" s="178">
        <v>171872</v>
      </c>
      <c r="L17" s="245">
        <v>169982</v>
      </c>
      <c r="M17" s="209">
        <f t="shared" ref="M17:M21" si="29">((K17/L17)-1)</f>
        <v>1.1118824346107337E-2</v>
      </c>
      <c r="N17" s="246">
        <v>10739</v>
      </c>
      <c r="O17" s="247">
        <v>10641</v>
      </c>
      <c r="P17" s="248">
        <f>((N17/O17)-1)</f>
        <v>9.2096607461704671E-3</v>
      </c>
      <c r="Q17" s="246">
        <v>4573</v>
      </c>
      <c r="R17" s="247">
        <v>23779</v>
      </c>
      <c r="S17" s="248">
        <f>((Q17/R17)-1)</f>
        <v>-0.80768745531771735</v>
      </c>
      <c r="T17" s="249">
        <f t="shared" ref="T17:U17" si="30">W17+Z17</f>
        <v>1121142</v>
      </c>
      <c r="U17" s="247">
        <f t="shared" si="30"/>
        <v>1014895</v>
      </c>
      <c r="V17" s="250">
        <f>((T17/U17)-1)</f>
        <v>0.10468767705033533</v>
      </c>
      <c r="W17" s="251">
        <v>1036362</v>
      </c>
      <c r="X17" s="252">
        <v>945094</v>
      </c>
      <c r="Y17" s="215">
        <f>((W17/X17)-1)</f>
        <v>9.6570288246460079E-2</v>
      </c>
      <c r="Z17" s="251">
        <v>84780</v>
      </c>
      <c r="AA17" s="252">
        <v>69801</v>
      </c>
      <c r="AB17" s="253">
        <f>((Z17/AA17)-1)</f>
        <v>0.21459577943009411</v>
      </c>
      <c r="AC17" s="246">
        <v>82122</v>
      </c>
      <c r="AD17" s="247">
        <v>76044</v>
      </c>
      <c r="AE17" s="248">
        <f>((AC17/AD17)-1)</f>
        <v>7.9927410446583469E-2</v>
      </c>
      <c r="AF17" s="254">
        <f>AI17-B17-N17-Q17-T17-AC17</f>
        <v>21757</v>
      </c>
      <c r="AG17" s="247">
        <f>AJ17-C17-O17-R17-U17-AD17</f>
        <v>18978</v>
      </c>
      <c r="AH17" s="248">
        <f>((AF17/AG17)-1)</f>
        <v>0.14643271156075466</v>
      </c>
      <c r="AI17" s="246">
        <v>1667553</v>
      </c>
      <c r="AJ17" s="247">
        <v>1541081</v>
      </c>
      <c r="AK17" s="248">
        <f>((AI17/AJ17)-1)</f>
        <v>8.2067068505808694E-2</v>
      </c>
      <c r="AL17" s="246">
        <v>130</v>
      </c>
      <c r="AM17" s="247">
        <v>141</v>
      </c>
      <c r="AN17" s="248">
        <f>((AL17/AM17)-1)</f>
        <v>-7.8014184397163122E-2</v>
      </c>
      <c r="AO17" s="255">
        <v>39959</v>
      </c>
      <c r="AP17" s="247">
        <v>41594</v>
      </c>
      <c r="AQ17" s="248">
        <f>((AO17/AP17)-1)</f>
        <v>-3.9308554118382411E-2</v>
      </c>
      <c r="AR17" s="246">
        <v>477427</v>
      </c>
      <c r="AS17" s="247">
        <v>385510</v>
      </c>
      <c r="AT17" s="248">
        <f>((AR17/AS17)-1)</f>
        <v>0.23842961272081142</v>
      </c>
      <c r="AU17" s="246">
        <v>0</v>
      </c>
      <c r="AV17" s="247">
        <v>1000</v>
      </c>
      <c r="AW17" s="248">
        <f t="shared" si="28"/>
        <v>-1</v>
      </c>
      <c r="AX17" s="246">
        <v>61700</v>
      </c>
      <c r="AY17" s="247">
        <v>41699</v>
      </c>
      <c r="AZ17" s="248">
        <f>((AX17/AY17)-1)</f>
        <v>0.4796517902107964</v>
      </c>
      <c r="BA17" s="256">
        <v>0</v>
      </c>
      <c r="BB17" s="257">
        <v>3699</v>
      </c>
      <c r="BC17" s="255">
        <v>0</v>
      </c>
      <c r="BD17" s="258">
        <v>0</v>
      </c>
      <c r="BE17" s="246">
        <f>BH17-AL17-AO17-AR17-AU17-AX17</f>
        <v>285080</v>
      </c>
      <c r="BF17" s="247">
        <f>BI17-AM17-AP17-AS17-AV17-AY17</f>
        <v>282634</v>
      </c>
      <c r="BG17" s="248">
        <f>((BE17/BF17)-1)</f>
        <v>8.6543020301874662E-3</v>
      </c>
      <c r="BH17" s="246">
        <f t="shared" si="24"/>
        <v>864296</v>
      </c>
      <c r="BI17" s="247">
        <f t="shared" si="24"/>
        <v>752578</v>
      </c>
      <c r="BJ17" s="248">
        <f>((BH17/BI17)-1)</f>
        <v>0.14844707126703138</v>
      </c>
      <c r="BK17" s="246">
        <v>2531849</v>
      </c>
      <c r="BL17" s="247">
        <v>2293659</v>
      </c>
      <c r="BM17" s="248">
        <f>((BK17/BL17)-1)</f>
        <v>0.10384717170250668</v>
      </c>
    </row>
    <row r="18" spans="1:65" ht="20.2" customHeight="1" x14ac:dyDescent="0.2">
      <c r="A18" s="223" t="s">
        <v>30</v>
      </c>
      <c r="B18" s="219">
        <v>2757275</v>
      </c>
      <c r="C18" s="190">
        <v>2631411</v>
      </c>
      <c r="D18" s="209">
        <f t="shared" si="0"/>
        <v>4.783137259819914E-2</v>
      </c>
      <c r="E18" s="191">
        <v>979472</v>
      </c>
      <c r="F18" s="192">
        <v>855170</v>
      </c>
      <c r="G18" s="210">
        <f t="shared" si="1"/>
        <v>0.14535355543342265</v>
      </c>
      <c r="H18" s="193">
        <v>209243</v>
      </c>
      <c r="I18" s="192">
        <v>230983</v>
      </c>
      <c r="J18" s="215">
        <f t="shared" si="2"/>
        <v>-9.411948065442044E-2</v>
      </c>
      <c r="K18" s="180">
        <v>1372694</v>
      </c>
      <c r="L18" s="183">
        <v>1349394</v>
      </c>
      <c r="M18" s="216">
        <f t="shared" si="29"/>
        <v>1.7267010228295021E-2</v>
      </c>
      <c r="N18" s="127">
        <v>116748</v>
      </c>
      <c r="O18" s="128">
        <v>115342</v>
      </c>
      <c r="P18" s="130">
        <f t="shared" ref="P18:P21" si="31">((N18/O18)-1)</f>
        <v>1.2189835445891362E-2</v>
      </c>
      <c r="Q18" s="127">
        <v>15058</v>
      </c>
      <c r="R18" s="128">
        <v>101444</v>
      </c>
      <c r="S18" s="130">
        <f t="shared" ref="S18:S21" si="32">((Q18/R18)-1)</f>
        <v>-0.85156342415519892</v>
      </c>
      <c r="T18" s="121">
        <f t="shared" ref="T18:T21" si="33">W18+Z18</f>
        <v>4193091</v>
      </c>
      <c r="U18" s="128">
        <f t="shared" ref="U18:U21" si="34">X18+AA18</f>
        <v>4047894</v>
      </c>
      <c r="V18" s="133">
        <f t="shared" ref="V18:V21" si="35">((T18/U18)-1)</f>
        <v>3.5869763388072906E-2</v>
      </c>
      <c r="W18" s="154">
        <v>3392575</v>
      </c>
      <c r="X18" s="158">
        <v>3286286</v>
      </c>
      <c r="Y18" s="156">
        <f t="shared" ref="Y18:Y21" si="36">((W18/X18)-1)</f>
        <v>3.2343198370440085E-2</v>
      </c>
      <c r="Z18" s="154">
        <v>800516</v>
      </c>
      <c r="AA18" s="158">
        <v>761608</v>
      </c>
      <c r="AB18" s="160">
        <f t="shared" ref="AB18:AB21" si="37">((Z18/AA18)-1)</f>
        <v>5.1086648249493161E-2</v>
      </c>
      <c r="AC18" s="127">
        <v>533606</v>
      </c>
      <c r="AD18" s="128">
        <v>494119</v>
      </c>
      <c r="AE18" s="130">
        <f t="shared" ref="AE18:AE21" si="38">((AC18/AD18)-1)</f>
        <v>7.9913947854666656E-2</v>
      </c>
      <c r="AF18" s="126">
        <f t="shared" ref="AF18:AF21" si="39">AI18-B18-N18-Q18-T18-AC18</f>
        <v>128325</v>
      </c>
      <c r="AG18" s="128">
        <f t="shared" ref="AG18:AG21" si="40">AJ18-C18-O18-R18-U18-AD18</f>
        <v>114689</v>
      </c>
      <c r="AH18" s="130">
        <f t="shared" ref="AH18:AH21" si="41">((AF18/AG18)-1)</f>
        <v>0.11889544768896765</v>
      </c>
      <c r="AI18" s="127">
        <v>7744103</v>
      </c>
      <c r="AJ18" s="128">
        <v>7504899</v>
      </c>
      <c r="AK18" s="130">
        <f t="shared" ref="AK18:AK21" si="42">((AI18/AJ18)-1)</f>
        <v>3.18730471922406E-2</v>
      </c>
      <c r="AL18" s="127">
        <v>104622</v>
      </c>
      <c r="AM18" s="128">
        <v>109938</v>
      </c>
      <c r="AN18" s="130">
        <f t="shared" ref="AN18:AN21" si="43">((AL18/AM18)-1)</f>
        <v>-4.8354527097091093E-2</v>
      </c>
      <c r="AO18" s="135">
        <v>122818</v>
      </c>
      <c r="AP18" s="128">
        <v>123229</v>
      </c>
      <c r="AQ18" s="130">
        <f t="shared" ref="AQ18:AQ21" si="44">((AO18/AP18)-1)</f>
        <v>-3.3352538769283457E-3</v>
      </c>
      <c r="AR18" s="127">
        <v>2355664</v>
      </c>
      <c r="AS18" s="128">
        <v>2402223</v>
      </c>
      <c r="AT18" s="130">
        <f t="shared" ref="AT18:AT21" si="45">((AR18/AS18)-1)</f>
        <v>-1.9381631097529217E-2</v>
      </c>
      <c r="AU18" s="127">
        <v>73372</v>
      </c>
      <c r="AV18" s="128">
        <v>36262</v>
      </c>
      <c r="AW18" s="130">
        <f t="shared" si="28"/>
        <v>1.0233853620870335</v>
      </c>
      <c r="AX18" s="127">
        <v>511400</v>
      </c>
      <c r="AY18" s="128">
        <v>439732</v>
      </c>
      <c r="AZ18" s="130">
        <f t="shared" ref="AZ18:AZ21" si="46">((AX18/AY18)-1)</f>
        <v>0.16298108848116577</v>
      </c>
      <c r="BA18" s="134">
        <v>0</v>
      </c>
      <c r="BB18" s="136">
        <v>20632</v>
      </c>
      <c r="BC18" s="135">
        <v>0</v>
      </c>
      <c r="BD18" s="137">
        <v>0</v>
      </c>
      <c r="BE18" s="127">
        <f t="shared" ref="BE18:BE21" si="47">BH18-AL18-AO18-AR18-AU18-AX18</f>
        <v>676138</v>
      </c>
      <c r="BF18" s="128">
        <f t="shared" ref="BF18:BF21" si="48">BI18-AM18-AP18-AS18-AV18-AY18</f>
        <v>756127</v>
      </c>
      <c r="BG18" s="130">
        <f t="shared" ref="BG18:BG21" si="49">((BE18/BF18)-1)</f>
        <v>-0.10578778432723601</v>
      </c>
      <c r="BH18" s="127">
        <f t="shared" si="24"/>
        <v>3844014</v>
      </c>
      <c r="BI18" s="128">
        <f t="shared" si="24"/>
        <v>3867511</v>
      </c>
      <c r="BJ18" s="130">
        <f t="shared" ref="BJ18:BJ21" si="50">((BH18/BI18)-1)</f>
        <v>-6.0754836896391717E-3</v>
      </c>
      <c r="BK18" s="127">
        <v>11588117</v>
      </c>
      <c r="BL18" s="128">
        <v>11372410</v>
      </c>
      <c r="BM18" s="130">
        <f t="shared" ref="BM18:BM21" si="51">((BK18/BL18)-1)</f>
        <v>1.8967571517382931E-2</v>
      </c>
    </row>
    <row r="19" spans="1:65" ht="20.2" customHeight="1" x14ac:dyDescent="0.2">
      <c r="A19" s="223" t="s">
        <v>31</v>
      </c>
      <c r="B19" s="221">
        <v>3580882</v>
      </c>
      <c r="C19" s="198">
        <v>3362188</v>
      </c>
      <c r="D19" s="209">
        <f t="shared" si="0"/>
        <v>6.5045143222211221E-2</v>
      </c>
      <c r="E19" s="199">
        <v>1336549</v>
      </c>
      <c r="F19" s="200">
        <v>1129512</v>
      </c>
      <c r="G19" s="212">
        <f t="shared" si="1"/>
        <v>0.18329774274199839</v>
      </c>
      <c r="H19" s="201">
        <v>197689</v>
      </c>
      <c r="I19" s="200">
        <v>224398</v>
      </c>
      <c r="J19" s="215">
        <f t="shared" si="2"/>
        <v>-0.11902512500111406</v>
      </c>
      <c r="K19" s="184">
        <v>1763405</v>
      </c>
      <c r="L19" s="185">
        <v>1698233</v>
      </c>
      <c r="M19" s="216">
        <f t="shared" si="29"/>
        <v>3.8376359427711115E-2</v>
      </c>
      <c r="N19" s="127">
        <v>145238</v>
      </c>
      <c r="O19" s="128">
        <v>143325</v>
      </c>
      <c r="P19" s="130">
        <f t="shared" si="31"/>
        <v>1.3347287633001859E-2</v>
      </c>
      <c r="Q19" s="127">
        <v>27549</v>
      </c>
      <c r="R19" s="128">
        <v>147242</v>
      </c>
      <c r="S19" s="130">
        <f t="shared" si="32"/>
        <v>-0.81289985194441805</v>
      </c>
      <c r="T19" s="121">
        <f t="shared" si="33"/>
        <v>4453751</v>
      </c>
      <c r="U19" s="128">
        <f t="shared" si="34"/>
        <v>4331660</v>
      </c>
      <c r="V19" s="133">
        <f t="shared" si="35"/>
        <v>2.8185730181962576E-2</v>
      </c>
      <c r="W19" s="154">
        <v>3989029</v>
      </c>
      <c r="X19" s="158">
        <v>3899906</v>
      </c>
      <c r="Y19" s="156">
        <f t="shared" si="36"/>
        <v>2.2852602088357932E-2</v>
      </c>
      <c r="Z19" s="154">
        <v>464722</v>
      </c>
      <c r="AA19" s="158">
        <v>431754</v>
      </c>
      <c r="AB19" s="160">
        <f t="shared" si="37"/>
        <v>7.6358296622613731E-2</v>
      </c>
      <c r="AC19" s="127">
        <v>668768</v>
      </c>
      <c r="AD19" s="128">
        <v>619278</v>
      </c>
      <c r="AE19" s="130">
        <f t="shared" si="38"/>
        <v>7.9915643701213401E-2</v>
      </c>
      <c r="AF19" s="126">
        <f t="shared" si="39"/>
        <v>168484</v>
      </c>
      <c r="AG19" s="128">
        <f t="shared" si="40"/>
        <v>150966</v>
      </c>
      <c r="AH19" s="130">
        <f t="shared" si="41"/>
        <v>0.1160393731038778</v>
      </c>
      <c r="AI19" s="127">
        <v>9044672</v>
      </c>
      <c r="AJ19" s="128">
        <v>8754659</v>
      </c>
      <c r="AK19" s="130">
        <f t="shared" si="42"/>
        <v>3.3126704306815302E-2</v>
      </c>
      <c r="AL19" s="127">
        <v>77206</v>
      </c>
      <c r="AM19" s="128">
        <v>69622</v>
      </c>
      <c r="AN19" s="130">
        <f t="shared" si="43"/>
        <v>0.10893108500186721</v>
      </c>
      <c r="AO19" s="135">
        <v>141994</v>
      </c>
      <c r="AP19" s="128">
        <v>143435</v>
      </c>
      <c r="AQ19" s="130">
        <f t="shared" si="44"/>
        <v>-1.0046362463833836E-2</v>
      </c>
      <c r="AR19" s="127">
        <v>3356492</v>
      </c>
      <c r="AS19" s="128">
        <v>3408164</v>
      </c>
      <c r="AT19" s="130">
        <f t="shared" si="45"/>
        <v>-1.5161242240690265E-2</v>
      </c>
      <c r="AU19" s="127">
        <v>389567</v>
      </c>
      <c r="AV19" s="128">
        <v>520356</v>
      </c>
      <c r="AW19" s="130">
        <f t="shared" si="28"/>
        <v>-0.25134523287902899</v>
      </c>
      <c r="AX19" s="127">
        <v>1517100</v>
      </c>
      <c r="AY19" s="128">
        <v>1690616</v>
      </c>
      <c r="AZ19" s="130">
        <f t="shared" si="46"/>
        <v>-0.10263477927571962</v>
      </c>
      <c r="BA19" s="134">
        <v>0</v>
      </c>
      <c r="BB19" s="136">
        <v>25616</v>
      </c>
      <c r="BC19" s="135">
        <v>0</v>
      </c>
      <c r="BD19" s="137">
        <v>0</v>
      </c>
      <c r="BE19" s="127">
        <f t="shared" si="47"/>
        <v>1227673</v>
      </c>
      <c r="BF19" s="128">
        <f t="shared" si="48"/>
        <v>1311299</v>
      </c>
      <c r="BG19" s="130">
        <f t="shared" si="49"/>
        <v>-6.3773403319914101E-2</v>
      </c>
      <c r="BH19" s="127">
        <f t="shared" si="24"/>
        <v>6710032</v>
      </c>
      <c r="BI19" s="128">
        <f t="shared" si="24"/>
        <v>7143492</v>
      </c>
      <c r="BJ19" s="130">
        <f t="shared" si="50"/>
        <v>-6.0679006849871153E-2</v>
      </c>
      <c r="BK19" s="127">
        <v>15754704</v>
      </c>
      <c r="BL19" s="128">
        <v>15898151</v>
      </c>
      <c r="BM19" s="130">
        <f t="shared" si="51"/>
        <v>-9.02287316304895E-3</v>
      </c>
    </row>
    <row r="20" spans="1:65" ht="20.2" customHeight="1" x14ac:dyDescent="0.2">
      <c r="A20" s="223" t="s">
        <v>32</v>
      </c>
      <c r="B20" s="219">
        <v>3455439</v>
      </c>
      <c r="C20" s="190">
        <v>3312119</v>
      </c>
      <c r="D20" s="209">
        <f t="shared" si="0"/>
        <v>4.3271392120874941E-2</v>
      </c>
      <c r="E20" s="191">
        <v>1209889</v>
      </c>
      <c r="F20" s="192">
        <v>1070496</v>
      </c>
      <c r="G20" s="212">
        <f t="shared" si="1"/>
        <v>0.13021347113861248</v>
      </c>
      <c r="H20" s="193">
        <v>224117</v>
      </c>
      <c r="I20" s="192">
        <v>209170</v>
      </c>
      <c r="J20" s="214">
        <f t="shared" si="2"/>
        <v>7.1458622173351749E-2</v>
      </c>
      <c r="K20" s="180">
        <v>1788664</v>
      </c>
      <c r="L20" s="183">
        <v>1800762</v>
      </c>
      <c r="M20" s="216">
        <f t="shared" si="29"/>
        <v>-6.7182670447288872E-3</v>
      </c>
      <c r="N20" s="127">
        <v>135999</v>
      </c>
      <c r="O20" s="128">
        <v>134533</v>
      </c>
      <c r="P20" s="130">
        <f t="shared" si="31"/>
        <v>1.0896954650531754E-2</v>
      </c>
      <c r="Q20" s="127">
        <v>16274</v>
      </c>
      <c r="R20" s="128">
        <v>122013</v>
      </c>
      <c r="S20" s="130">
        <f t="shared" si="32"/>
        <v>-0.86662076991795955</v>
      </c>
      <c r="T20" s="121">
        <f t="shared" si="33"/>
        <v>3777783</v>
      </c>
      <c r="U20" s="128">
        <f t="shared" si="34"/>
        <v>3594924</v>
      </c>
      <c r="V20" s="133">
        <f t="shared" si="35"/>
        <v>5.0865887568137813E-2</v>
      </c>
      <c r="W20" s="154">
        <v>3375916</v>
      </c>
      <c r="X20" s="158">
        <v>3221180</v>
      </c>
      <c r="Y20" s="156">
        <f t="shared" si="36"/>
        <v>4.8037054743913732E-2</v>
      </c>
      <c r="Z20" s="154">
        <v>401867</v>
      </c>
      <c r="AA20" s="158">
        <v>373744</v>
      </c>
      <c r="AB20" s="160">
        <f t="shared" si="37"/>
        <v>7.5246692923498504E-2</v>
      </c>
      <c r="AC20" s="127">
        <v>656438</v>
      </c>
      <c r="AD20" s="128">
        <v>607860</v>
      </c>
      <c r="AE20" s="130">
        <f t="shared" si="38"/>
        <v>7.9916428124897188E-2</v>
      </c>
      <c r="AF20" s="126">
        <f t="shared" si="39"/>
        <v>160703</v>
      </c>
      <c r="AG20" s="128">
        <f t="shared" si="40"/>
        <v>143917</v>
      </c>
      <c r="AH20" s="130">
        <f t="shared" si="41"/>
        <v>0.11663667252652576</v>
      </c>
      <c r="AI20" s="127">
        <v>8202636</v>
      </c>
      <c r="AJ20" s="128">
        <v>7915366</v>
      </c>
      <c r="AK20" s="130">
        <f t="shared" si="42"/>
        <v>3.6292699541625728E-2</v>
      </c>
      <c r="AL20" s="127">
        <v>88313</v>
      </c>
      <c r="AM20" s="128">
        <v>78939</v>
      </c>
      <c r="AN20" s="130">
        <f t="shared" si="43"/>
        <v>0.11874992082494074</v>
      </c>
      <c r="AO20" s="135">
        <v>159591</v>
      </c>
      <c r="AP20" s="128">
        <v>165439</v>
      </c>
      <c r="AQ20" s="130">
        <f t="shared" si="44"/>
        <v>-3.5348376138637172E-2</v>
      </c>
      <c r="AR20" s="127">
        <v>3169219</v>
      </c>
      <c r="AS20" s="128">
        <v>2223687</v>
      </c>
      <c r="AT20" s="130">
        <f t="shared" si="45"/>
        <v>0.42520912340630668</v>
      </c>
      <c r="AU20" s="127">
        <v>46664</v>
      </c>
      <c r="AV20" s="128">
        <v>329993</v>
      </c>
      <c r="AW20" s="130">
        <f t="shared" si="28"/>
        <v>-0.85859093980781409</v>
      </c>
      <c r="AX20" s="127">
        <v>1546400</v>
      </c>
      <c r="AY20" s="128">
        <v>2276343</v>
      </c>
      <c r="AZ20" s="130">
        <f t="shared" si="46"/>
        <v>-0.32066476800728183</v>
      </c>
      <c r="BA20" s="134">
        <v>0</v>
      </c>
      <c r="BB20" s="136">
        <v>26943</v>
      </c>
      <c r="BC20" s="135">
        <v>0</v>
      </c>
      <c r="BD20" s="137">
        <v>0</v>
      </c>
      <c r="BE20" s="127">
        <f t="shared" si="47"/>
        <v>1176823</v>
      </c>
      <c r="BF20" s="128">
        <f t="shared" si="48"/>
        <v>1492641</v>
      </c>
      <c r="BG20" s="130">
        <f t="shared" si="49"/>
        <v>-0.21158336130389022</v>
      </c>
      <c r="BH20" s="127">
        <f t="shared" si="24"/>
        <v>6187010</v>
      </c>
      <c r="BI20" s="128">
        <f t="shared" si="24"/>
        <v>6567042</v>
      </c>
      <c r="BJ20" s="130">
        <f t="shared" si="50"/>
        <v>-5.7869585728247186E-2</v>
      </c>
      <c r="BK20" s="127">
        <v>14389646</v>
      </c>
      <c r="BL20" s="128">
        <v>14482408</v>
      </c>
      <c r="BM20" s="130">
        <f t="shared" si="51"/>
        <v>-6.4051503037340085E-3</v>
      </c>
    </row>
    <row r="21" spans="1:65" ht="20.2" customHeight="1" thickBot="1" x14ac:dyDescent="0.25">
      <c r="A21" s="224" t="s">
        <v>33</v>
      </c>
      <c r="B21" s="221">
        <v>1661893</v>
      </c>
      <c r="C21" s="198">
        <v>1571937</v>
      </c>
      <c r="D21" s="211">
        <f t="shared" si="0"/>
        <v>5.7226211991956433E-2</v>
      </c>
      <c r="E21" s="199">
        <v>494822</v>
      </c>
      <c r="F21" s="200">
        <v>431140</v>
      </c>
      <c r="G21" s="212">
        <f t="shared" si="1"/>
        <v>0.14770608155123632</v>
      </c>
      <c r="H21" s="201">
        <v>54521</v>
      </c>
      <c r="I21" s="200">
        <v>40642</v>
      </c>
      <c r="J21" s="225">
        <f t="shared" si="2"/>
        <v>0.34149402096353532</v>
      </c>
      <c r="K21" s="184">
        <v>997669</v>
      </c>
      <c r="L21" s="185">
        <v>986856</v>
      </c>
      <c r="M21" s="212">
        <f t="shared" si="29"/>
        <v>1.095701905850488E-2</v>
      </c>
      <c r="N21" s="237">
        <v>76704</v>
      </c>
      <c r="O21" s="238">
        <v>75997</v>
      </c>
      <c r="P21" s="328">
        <f t="shared" si="31"/>
        <v>9.3029988025843391E-3</v>
      </c>
      <c r="Q21" s="237">
        <v>3923</v>
      </c>
      <c r="R21" s="238">
        <v>47933</v>
      </c>
      <c r="S21" s="328">
        <f t="shared" si="32"/>
        <v>-0.91815659357853674</v>
      </c>
      <c r="T21" s="228">
        <f t="shared" si="33"/>
        <v>3937733</v>
      </c>
      <c r="U21" s="238">
        <f t="shared" si="34"/>
        <v>3851043</v>
      </c>
      <c r="V21" s="329">
        <f t="shared" si="35"/>
        <v>2.2510784740653378E-2</v>
      </c>
      <c r="W21" s="330">
        <v>3359616</v>
      </c>
      <c r="X21" s="331">
        <v>3293451</v>
      </c>
      <c r="Y21" s="332">
        <f t="shared" si="36"/>
        <v>2.0089869258719695E-2</v>
      </c>
      <c r="Z21" s="330">
        <v>578117</v>
      </c>
      <c r="AA21" s="331">
        <v>557592</v>
      </c>
      <c r="AB21" s="333">
        <f t="shared" si="37"/>
        <v>3.681006901103312E-2</v>
      </c>
      <c r="AC21" s="237">
        <v>298259</v>
      </c>
      <c r="AD21" s="238">
        <v>276187</v>
      </c>
      <c r="AE21" s="328">
        <f t="shared" si="38"/>
        <v>7.9916867919199719E-2</v>
      </c>
      <c r="AF21" s="236">
        <f t="shared" si="39"/>
        <v>71550</v>
      </c>
      <c r="AG21" s="238">
        <f t="shared" si="40"/>
        <v>65482</v>
      </c>
      <c r="AH21" s="328">
        <f t="shared" si="41"/>
        <v>9.2666687028496453E-2</v>
      </c>
      <c r="AI21" s="237">
        <v>6050062</v>
      </c>
      <c r="AJ21" s="238">
        <v>5888579</v>
      </c>
      <c r="AK21" s="328">
        <f t="shared" si="42"/>
        <v>2.7423084584583091E-2</v>
      </c>
      <c r="AL21" s="237">
        <v>60616</v>
      </c>
      <c r="AM21" s="238">
        <v>85192</v>
      </c>
      <c r="AN21" s="328">
        <f t="shared" si="43"/>
        <v>-0.28847779134190998</v>
      </c>
      <c r="AO21" s="334">
        <v>70905</v>
      </c>
      <c r="AP21" s="238">
        <v>74354</v>
      </c>
      <c r="AQ21" s="328">
        <f t="shared" si="44"/>
        <v>-4.638620652553993E-2</v>
      </c>
      <c r="AR21" s="237">
        <v>1447408</v>
      </c>
      <c r="AS21" s="238">
        <v>1228951</v>
      </c>
      <c r="AT21" s="328">
        <f t="shared" si="45"/>
        <v>0.17775891797150578</v>
      </c>
      <c r="AU21" s="237">
        <v>1962116</v>
      </c>
      <c r="AV21" s="238">
        <v>1476913</v>
      </c>
      <c r="AW21" s="328">
        <f t="shared" si="28"/>
        <v>0.32852510608275498</v>
      </c>
      <c r="AX21" s="237">
        <v>949200</v>
      </c>
      <c r="AY21" s="238">
        <v>605400</v>
      </c>
      <c r="AZ21" s="328">
        <f t="shared" si="46"/>
        <v>0.56788899900891976</v>
      </c>
      <c r="BA21" s="335">
        <v>0</v>
      </c>
      <c r="BB21" s="336">
        <v>13500</v>
      </c>
      <c r="BC21" s="334">
        <v>0</v>
      </c>
      <c r="BD21" s="337">
        <v>0</v>
      </c>
      <c r="BE21" s="237">
        <f t="shared" si="47"/>
        <v>801359</v>
      </c>
      <c r="BF21" s="238">
        <f t="shared" si="48"/>
        <v>763310</v>
      </c>
      <c r="BG21" s="328">
        <f t="shared" si="49"/>
        <v>4.9847375247278336E-2</v>
      </c>
      <c r="BH21" s="237">
        <f t="shared" si="24"/>
        <v>5291604</v>
      </c>
      <c r="BI21" s="238">
        <f t="shared" si="24"/>
        <v>4234120</v>
      </c>
      <c r="BJ21" s="328">
        <f t="shared" si="50"/>
        <v>0.24975295929260399</v>
      </c>
      <c r="BK21" s="237">
        <v>11341666</v>
      </c>
      <c r="BL21" s="238">
        <v>10122699</v>
      </c>
      <c r="BM21" s="328">
        <f t="shared" si="51"/>
        <v>0.12041916884024695</v>
      </c>
    </row>
    <row r="22" spans="1:65" ht="20.2" customHeight="1" thickBot="1" x14ac:dyDescent="0.25">
      <c r="A22" s="338" t="s">
        <v>34</v>
      </c>
      <c r="B22" s="339">
        <f>SUM(B17:B21)</f>
        <v>11882709</v>
      </c>
      <c r="C22" s="340">
        <f>SUM(C17:C21)</f>
        <v>11274399</v>
      </c>
      <c r="D22" s="341">
        <f>((B22/C22)-1)</f>
        <v>5.3954982434097021E-2</v>
      </c>
      <c r="E22" s="342">
        <f>SUM(E17:E21)</f>
        <v>4236671</v>
      </c>
      <c r="F22" s="343">
        <f>SUM(F17:F21)</f>
        <v>3675956</v>
      </c>
      <c r="G22" s="344">
        <f>((E22/F22)-1)</f>
        <v>0.15253583013507233</v>
      </c>
      <c r="H22" s="342">
        <f>SUM(H17:H21)</f>
        <v>699412</v>
      </c>
      <c r="I22" s="343">
        <f>SUM(I17:I21)</f>
        <v>716591</v>
      </c>
      <c r="J22" s="344">
        <f>((H22/I22)-1)</f>
        <v>-2.3973228801366431E-2</v>
      </c>
      <c r="K22" s="342">
        <f>SUM(K17:K21)</f>
        <v>6094304</v>
      </c>
      <c r="L22" s="345">
        <f>SUM(L17:L21)</f>
        <v>6005227</v>
      </c>
      <c r="M22" s="346">
        <f>((K22/L22)-1)</f>
        <v>1.4833244438553272E-2</v>
      </c>
      <c r="N22" s="347">
        <f>SUM(N17:N21)</f>
        <v>485428</v>
      </c>
      <c r="O22" s="340">
        <f>SUM(O17:O21)</f>
        <v>479838</v>
      </c>
      <c r="P22" s="348">
        <f>((N22/O22)-1)</f>
        <v>1.1649765129064349E-2</v>
      </c>
      <c r="Q22" s="347">
        <f>SUM(Q17:Q21)</f>
        <v>67377</v>
      </c>
      <c r="R22" s="340">
        <f>SUM(R17:R21)</f>
        <v>442411</v>
      </c>
      <c r="S22" s="348">
        <f>((Q22/R22)-1)</f>
        <v>-0.84770496212797597</v>
      </c>
      <c r="T22" s="347">
        <f>SUM(T17:T21)</f>
        <v>17483500</v>
      </c>
      <c r="U22" s="340">
        <f>SUM(U17:U21)</f>
        <v>16840416</v>
      </c>
      <c r="V22" s="341">
        <f>((T22/U22)-1)</f>
        <v>3.8186942650347833E-2</v>
      </c>
      <c r="W22" s="342">
        <f>SUM(W17:W21)</f>
        <v>15153498</v>
      </c>
      <c r="X22" s="345">
        <f>SUM(X17:X21)</f>
        <v>14645917</v>
      </c>
      <c r="Y22" s="344">
        <f>((W22/X22)-1)</f>
        <v>3.4656826199411128E-2</v>
      </c>
      <c r="Z22" s="342">
        <f>SUM(Z17:Z21)</f>
        <v>2330002</v>
      </c>
      <c r="AA22" s="345">
        <f>SUM(AA17:AA21)</f>
        <v>2194499</v>
      </c>
      <c r="AB22" s="349">
        <f>((Z22/AA22)-1)</f>
        <v>6.1746667462596161E-2</v>
      </c>
      <c r="AC22" s="347">
        <f>SUM(AC17:AC21)</f>
        <v>2239193</v>
      </c>
      <c r="AD22" s="340">
        <f>SUM(AD17:AD21)</f>
        <v>2073488</v>
      </c>
      <c r="AE22" s="348">
        <f>((AC22/AD22)-1)</f>
        <v>7.9916064139266885E-2</v>
      </c>
      <c r="AF22" s="347">
        <f>SUM(AF17:AF21)</f>
        <v>550819</v>
      </c>
      <c r="AG22" s="340">
        <f>SUM(AG17:AG21)</f>
        <v>494032</v>
      </c>
      <c r="AH22" s="348">
        <f>((AF22/AG22)-1)</f>
        <v>0.11494599540110761</v>
      </c>
      <c r="AI22" s="347">
        <f>SUM(AI17:AI21)</f>
        <v>32709026</v>
      </c>
      <c r="AJ22" s="340">
        <f>SUM(AJ17:AJ21)</f>
        <v>31604584</v>
      </c>
      <c r="AK22" s="348">
        <f>((AI22/AJ22)-1)</f>
        <v>3.4945626874886226E-2</v>
      </c>
      <c r="AL22" s="347">
        <f>SUM(AL17:AL21)</f>
        <v>330887</v>
      </c>
      <c r="AM22" s="340">
        <f>SUM(AM17:AM21)</f>
        <v>343832</v>
      </c>
      <c r="AN22" s="348">
        <f>((AL22/AM22)-1)</f>
        <v>-3.7649200772470248E-2</v>
      </c>
      <c r="AO22" s="339">
        <f>SUM(AO17:AO21)</f>
        <v>535267</v>
      </c>
      <c r="AP22" s="340">
        <f>SUM(AP17:AP21)</f>
        <v>548051</v>
      </c>
      <c r="AQ22" s="348">
        <f>((AO22/AP22)-1)</f>
        <v>-2.3326296275346659E-2</v>
      </c>
      <c r="AR22" s="347">
        <f>SUM(AR17:AR21)</f>
        <v>10806210</v>
      </c>
      <c r="AS22" s="340">
        <f>SUM(AS17:AS21)</f>
        <v>9648535</v>
      </c>
      <c r="AT22" s="348">
        <f>((AR22/AS22)-1)</f>
        <v>0.11998453651253782</v>
      </c>
      <c r="AU22" s="347">
        <f>SUM(AU17:AU21)</f>
        <v>2471719</v>
      </c>
      <c r="AV22" s="340">
        <f>SUM(AV17:AV21)</f>
        <v>2364524</v>
      </c>
      <c r="AW22" s="348">
        <f>((AU22/AV22)-1)</f>
        <v>4.5334705843544043E-2</v>
      </c>
      <c r="AX22" s="347">
        <f>SUM(AX17:AX21)</f>
        <v>4585800</v>
      </c>
      <c r="AY22" s="340">
        <f>SUM(AY17:AY21)</f>
        <v>5053790</v>
      </c>
      <c r="AZ22" s="348">
        <f>((AX22/AY22)-1)</f>
        <v>-9.2601789943784762E-2</v>
      </c>
      <c r="BA22" s="350">
        <f>SUM(BA17:BA21)</f>
        <v>0</v>
      </c>
      <c r="BB22" s="351">
        <f>SUM(BB17:BB21)</f>
        <v>90390</v>
      </c>
      <c r="BC22" s="339">
        <v>0</v>
      </c>
      <c r="BD22" s="352">
        <v>0</v>
      </c>
      <c r="BE22" s="347">
        <f>SUM(BE17:BE21)</f>
        <v>4167073</v>
      </c>
      <c r="BF22" s="340">
        <f>SUM(BF17:BF21)</f>
        <v>4606011</v>
      </c>
      <c r="BG22" s="348">
        <f>((BE22/BF22)-1)</f>
        <v>-9.5296776321202925E-2</v>
      </c>
      <c r="BH22" s="347">
        <f t="shared" si="24"/>
        <v>22896956</v>
      </c>
      <c r="BI22" s="340">
        <f>SUM(BI17:BI21)</f>
        <v>22564743</v>
      </c>
      <c r="BJ22" s="348">
        <f>((BH22/BI22)-1)</f>
        <v>1.4722658263823352E-2</v>
      </c>
      <c r="BK22" s="347">
        <f>SUM(BK17:BK21)</f>
        <v>55605982</v>
      </c>
      <c r="BL22" s="340">
        <f>SUM(BL17:BL21)</f>
        <v>54169327</v>
      </c>
      <c r="BM22" s="348">
        <f>((BK22/BL22)-1)</f>
        <v>2.6521558962694813E-2</v>
      </c>
    </row>
    <row r="23" spans="1:65" ht="20.2" customHeight="1" thickBot="1" x14ac:dyDescent="0.25">
      <c r="A23" s="353" t="s">
        <v>35</v>
      </c>
      <c r="B23" s="354">
        <f>B16+B22</f>
        <v>183609068</v>
      </c>
      <c r="C23" s="355">
        <f>C16+C22</f>
        <v>172947002</v>
      </c>
      <c r="D23" s="356">
        <f>((B23/C23)-1)</f>
        <v>6.1649325381194053E-2</v>
      </c>
      <c r="E23" s="357">
        <f>E16+E22</f>
        <v>62398099</v>
      </c>
      <c r="F23" s="358">
        <f>F16+F22</f>
        <v>54926615</v>
      </c>
      <c r="G23" s="359">
        <f>((E23/F23)-1)</f>
        <v>0.13602666029938315</v>
      </c>
      <c r="H23" s="357">
        <f>H16+H22</f>
        <v>17261197</v>
      </c>
      <c r="I23" s="358">
        <f>I16+I22</f>
        <v>15266608</v>
      </c>
      <c r="J23" s="359">
        <f>((H23/I23)-1)</f>
        <v>0.13065043656062958</v>
      </c>
      <c r="K23" s="357">
        <f>K16+K22</f>
        <v>84811700</v>
      </c>
      <c r="L23" s="360">
        <f>L16+L22</f>
        <v>83638395</v>
      </c>
      <c r="M23" s="361">
        <f>((K23/L23)-1)</f>
        <v>1.4028306019023828E-2</v>
      </c>
      <c r="N23" s="362">
        <f>N16+N22</f>
        <v>4564912</v>
      </c>
      <c r="O23" s="355">
        <f>O16+O22</f>
        <v>4509490</v>
      </c>
      <c r="P23" s="363">
        <f>((N23/O23)-1)</f>
        <v>1.2290081583504975E-2</v>
      </c>
      <c r="Q23" s="362">
        <f>Q16+Q22</f>
        <v>941547</v>
      </c>
      <c r="R23" s="355">
        <f>R16+R22</f>
        <v>5765849</v>
      </c>
      <c r="S23" s="363">
        <f>((Q23/R23)-1)</f>
        <v>-0.83670279953567983</v>
      </c>
      <c r="T23" s="362">
        <f>T16+T22</f>
        <v>112784532</v>
      </c>
      <c r="U23" s="355">
        <f>U16+U22</f>
        <v>109510674</v>
      </c>
      <c r="V23" s="356">
        <f>((T23/U23)-1)</f>
        <v>2.989533239472153E-2</v>
      </c>
      <c r="W23" s="357">
        <f>W16+W22</f>
        <v>93927011</v>
      </c>
      <c r="X23" s="360">
        <f>X16+X22</f>
        <v>90251262</v>
      </c>
      <c r="Y23" s="359">
        <f>((W23/X23)-1)</f>
        <v>4.0727951261224415E-2</v>
      </c>
      <c r="Z23" s="357">
        <f>Z16+Z22</f>
        <v>18857521</v>
      </c>
      <c r="AA23" s="360">
        <f>AA16+AA22</f>
        <v>19259412</v>
      </c>
      <c r="AB23" s="364">
        <f>((Z23/AA23)-1)</f>
        <v>-2.0867251814333687E-2</v>
      </c>
      <c r="AC23" s="362">
        <f>AC16+AC22</f>
        <v>29846778</v>
      </c>
      <c r="AD23" s="355">
        <f>AD16+AD22</f>
        <v>27638117</v>
      </c>
      <c r="AE23" s="363">
        <f>((AC23/AD23)-1)</f>
        <v>7.9913584561495332E-2</v>
      </c>
      <c r="AF23" s="362">
        <f>AF16+AF22</f>
        <v>8127728</v>
      </c>
      <c r="AG23" s="355">
        <f>AG16+AG22</f>
        <v>7204681</v>
      </c>
      <c r="AH23" s="363">
        <f>((AF23/AG23)-1)</f>
        <v>0.12811767793744089</v>
      </c>
      <c r="AI23" s="362">
        <f>AI16+AI22</f>
        <v>339874565</v>
      </c>
      <c r="AJ23" s="355">
        <f>AJ16+AJ22</f>
        <v>327575813</v>
      </c>
      <c r="AK23" s="363">
        <f>((AI23/AJ23)-1)</f>
        <v>3.7544749984334214E-2</v>
      </c>
      <c r="AL23" s="362">
        <f>AL16+AL22</f>
        <v>3097657</v>
      </c>
      <c r="AM23" s="355">
        <f>AM16+AM22</f>
        <v>2534615</v>
      </c>
      <c r="AN23" s="363">
        <f>((AL23/AM23)-1)</f>
        <v>0.22214103522625717</v>
      </c>
      <c r="AO23" s="354">
        <f>AO16+AO22</f>
        <v>7076246</v>
      </c>
      <c r="AP23" s="355">
        <f>AP16+AP22</f>
        <v>7085890</v>
      </c>
      <c r="AQ23" s="363">
        <f>((AO23/AP23)-1)</f>
        <v>-1.3610146361290321E-3</v>
      </c>
      <c r="AR23" s="362">
        <f>AR16+AR22</f>
        <v>133458621</v>
      </c>
      <c r="AS23" s="355">
        <f>AS16+AS22</f>
        <v>117927153</v>
      </c>
      <c r="AT23" s="363">
        <f>((AR23/AS23)-1)</f>
        <v>0.13170391724796415</v>
      </c>
      <c r="AU23" s="362">
        <f>AU16+AU22</f>
        <v>15984582</v>
      </c>
      <c r="AV23" s="355">
        <f>AV16+AV22</f>
        <v>18179073</v>
      </c>
      <c r="AW23" s="363">
        <f>((AU23/AV23)-1)</f>
        <v>-0.12071523118918115</v>
      </c>
      <c r="AX23" s="362">
        <f>AX16+AX22</f>
        <v>46858300</v>
      </c>
      <c r="AY23" s="355">
        <f>AY16+AY22</f>
        <v>33841004</v>
      </c>
      <c r="AZ23" s="363">
        <f>((AX23/AY23)-1)</f>
        <v>0.38466045510942881</v>
      </c>
      <c r="BA23" s="365">
        <f>BA16+BA22</f>
        <v>0</v>
      </c>
      <c r="BB23" s="366">
        <f>BB16+BB22</f>
        <v>1918704</v>
      </c>
      <c r="BC23" s="354">
        <v>0</v>
      </c>
      <c r="BD23" s="367">
        <v>0</v>
      </c>
      <c r="BE23" s="362">
        <f>BE16+BE22</f>
        <v>44559272</v>
      </c>
      <c r="BF23" s="355">
        <f>BF16+BF22</f>
        <v>43393740</v>
      </c>
      <c r="BG23" s="363">
        <f>((BE23/BF23)-1)</f>
        <v>2.6859450234065996E-2</v>
      </c>
      <c r="BH23" s="362">
        <f t="shared" si="24"/>
        <v>251034678</v>
      </c>
      <c r="BI23" s="355">
        <f t="shared" si="24"/>
        <v>222961475</v>
      </c>
      <c r="BJ23" s="363">
        <f>((BH23/BI23)-1)</f>
        <v>0.12591055472699941</v>
      </c>
      <c r="BK23" s="362">
        <f>BK16+BK22</f>
        <v>590909243</v>
      </c>
      <c r="BL23" s="355">
        <f>BL16+BL22</f>
        <v>550537288</v>
      </c>
      <c r="BM23" s="363">
        <f>((BK23/BL23)-1)</f>
        <v>7.3331917528536295E-2</v>
      </c>
    </row>
    <row r="25" spans="1:65" x14ac:dyDescent="0.2">
      <c r="B25" t="s">
        <v>56</v>
      </c>
      <c r="AJ25" s="2"/>
    </row>
    <row r="26" spans="1:65" x14ac:dyDescent="0.2">
      <c r="AJ26" s="37"/>
    </row>
    <row r="27" spans="1:65" x14ac:dyDescent="0.2">
      <c r="BH27" s="37"/>
      <c r="BI27" s="37"/>
    </row>
    <row r="28" spans="1:65" x14ac:dyDescent="0.2">
      <c r="E28" s="480"/>
      <c r="F28" s="480"/>
      <c r="H28" s="480"/>
      <c r="I28" s="480"/>
      <c r="K28" s="480"/>
      <c r="L28" s="480"/>
      <c r="AI28" s="481"/>
      <c r="AJ28" s="481"/>
    </row>
    <row r="31" spans="1:65" x14ac:dyDescent="0.2">
      <c r="AJ31" s="1"/>
    </row>
  </sheetData>
  <mergeCells count="80">
    <mergeCell ref="AX3:BD3"/>
    <mergeCell ref="B3:M3"/>
    <mergeCell ref="N3:P3"/>
    <mergeCell ref="Q3:S3"/>
    <mergeCell ref="T3:AB3"/>
    <mergeCell ref="AC3:AE3"/>
    <mergeCell ref="AF3:AH3"/>
    <mergeCell ref="M4:M5"/>
    <mergeCell ref="BE3:BG3"/>
    <mergeCell ref="BH3:BJ3"/>
    <mergeCell ref="BK3:BM3"/>
    <mergeCell ref="A4:A5"/>
    <mergeCell ref="B4:B5"/>
    <mergeCell ref="C4:C5"/>
    <mergeCell ref="D4:D5"/>
    <mergeCell ref="E4:E5"/>
    <mergeCell ref="F4:F5"/>
    <mergeCell ref="G4:G5"/>
    <mergeCell ref="AI3:AK3"/>
    <mergeCell ref="AL3:AN3"/>
    <mergeCell ref="AO3:AQ3"/>
    <mergeCell ref="AR3:AT3"/>
    <mergeCell ref="AU3:AW3"/>
    <mergeCell ref="H4:H5"/>
    <mergeCell ref="I4:I5"/>
    <mergeCell ref="J4:J5"/>
    <mergeCell ref="K4:K5"/>
    <mergeCell ref="L4:L5"/>
    <mergeCell ref="Z4:AA4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X4"/>
    <mergeCell ref="Y4:Y5"/>
    <mergeCell ref="AM4:AM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Y4:AY5"/>
    <mergeCell ref="AN4:AN5"/>
    <mergeCell ref="AO4:AO5"/>
    <mergeCell ref="AP4:AP5"/>
    <mergeCell ref="AQ4:AQ5"/>
    <mergeCell ref="AR4:AR5"/>
    <mergeCell ref="AS4:AS5"/>
    <mergeCell ref="BI4:BI5"/>
    <mergeCell ref="BJ4:BJ5"/>
    <mergeCell ref="BK4:BK5"/>
    <mergeCell ref="BL4:BL5"/>
    <mergeCell ref="BM4:BM5"/>
    <mergeCell ref="E28:F28"/>
    <mergeCell ref="H28:I28"/>
    <mergeCell ref="K28:L28"/>
    <mergeCell ref="AI28:AJ28"/>
    <mergeCell ref="BH4:BH5"/>
    <mergeCell ref="AZ4:AZ5"/>
    <mergeCell ref="BA4:BB4"/>
    <mergeCell ref="BC4:BD4"/>
    <mergeCell ref="BE4:BE5"/>
    <mergeCell ref="BF4:BF5"/>
    <mergeCell ref="BG4:BG5"/>
    <mergeCell ref="AT4:AT5"/>
    <mergeCell ref="AU4:AU5"/>
    <mergeCell ref="AV4:AV5"/>
    <mergeCell ref="AW4:AW5"/>
    <mergeCell ref="AX4:AX5"/>
  </mergeCells>
  <phoneticPr fontId="3"/>
  <printOptions horizontalCentered="1"/>
  <pageMargins left="0.39370078740157483" right="0.39370078740157483" top="0.59055118110236227" bottom="0.39370078740157483" header="0.39370078740157483" footer="0.39370078740157483"/>
  <pageSetup paperSize="9" scale="68" fitToWidth="0" fitToHeight="0" orientation="landscape" r:id="rId1"/>
  <colBreaks count="4" manualBreakCount="4">
    <brk id="13" max="24" man="1"/>
    <brk id="28" max="24" man="1"/>
    <brk id="37" max="24" man="1"/>
    <brk id="49" max="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3B1C-DBCB-44E8-ABDA-9D5F27C66B44}">
  <dimension ref="A1:BJ26"/>
  <sheetViews>
    <sheetView view="pageBreakPreview" zoomScale="85" zoomScaleNormal="100" zoomScaleSheetLayoutView="85" workbookViewId="0">
      <pane xSplit="1" topLeftCell="B1" activePane="topRight" state="frozen"/>
      <selection activeCell="AO15" sqref="AO15"/>
      <selection pane="topRight" activeCell="G32" sqref="G32"/>
    </sheetView>
  </sheetViews>
  <sheetFormatPr defaultRowHeight="14.4" x14ac:dyDescent="0.2"/>
  <cols>
    <col min="1" max="1" width="10.69921875" style="1" bestFit="1" customWidth="1"/>
    <col min="2" max="3" width="13.296875" style="2" customWidth="1"/>
    <col min="4" max="4" width="10.3984375" style="2" customWidth="1"/>
    <col min="5" max="6" width="13.296875" style="2" customWidth="1"/>
    <col min="7" max="8" width="13.296875" customWidth="1"/>
    <col min="9" max="9" width="9.296875" customWidth="1"/>
    <col min="10" max="11" width="13.296875" customWidth="1"/>
    <col min="12" max="12" width="9.296875" customWidth="1"/>
    <col min="13" max="20" width="13.296875" customWidth="1"/>
    <col min="21" max="21" width="9.296875" customWidth="1"/>
    <col min="22" max="23" width="13.296875" customWidth="1"/>
    <col min="24" max="24" width="9.296875" customWidth="1"/>
    <col min="25" max="26" width="13.296875" customWidth="1"/>
    <col min="27" max="27" width="9.296875" customWidth="1"/>
    <col min="28" max="29" width="13.296875" customWidth="1"/>
    <col min="30" max="30" width="9.296875" customWidth="1"/>
    <col min="31" max="32" width="13.296875" customWidth="1"/>
    <col min="33" max="33" width="9.796875" customWidth="1"/>
    <col min="34" max="35" width="13.296875" customWidth="1"/>
    <col min="36" max="36" width="9.296875" customWidth="1"/>
    <col min="37" max="40" width="13.296875" customWidth="1"/>
    <col min="41" max="41" width="9.296875" customWidth="1"/>
    <col min="42" max="43" width="13.296875" customWidth="1"/>
    <col min="44" max="44" width="9.296875" customWidth="1"/>
    <col min="45" max="46" width="13.296875" customWidth="1"/>
    <col min="47" max="47" width="9.296875" customWidth="1"/>
    <col min="48" max="49" width="13.296875" customWidth="1"/>
    <col min="50" max="50" width="9.296875" customWidth="1"/>
    <col min="51" max="52" width="13.296875" customWidth="1"/>
    <col min="53" max="53" width="9.296875" customWidth="1"/>
    <col min="54" max="55" width="13.296875" customWidth="1"/>
    <col min="56" max="56" width="9.296875" customWidth="1"/>
    <col min="57" max="58" width="13.296875" customWidth="1"/>
    <col min="59" max="59" width="9.296875" customWidth="1"/>
    <col min="60" max="61" width="13.296875" customWidth="1"/>
    <col min="62" max="62" width="9.296875" customWidth="1"/>
  </cols>
  <sheetData>
    <row r="1" spans="1:62" x14ac:dyDescent="0.2">
      <c r="A1" s="138"/>
      <c r="B1" s="139" t="s">
        <v>119</v>
      </c>
      <c r="C1" s="139"/>
      <c r="D1" s="139"/>
      <c r="E1" s="139"/>
      <c r="F1" s="139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</row>
    <row r="2" spans="1:62" ht="15.05" thickBot="1" x14ac:dyDescent="0.25">
      <c r="A2" s="138"/>
      <c r="B2" s="139"/>
      <c r="C2" s="139"/>
      <c r="D2" s="139"/>
      <c r="E2" s="139"/>
      <c r="F2" s="139"/>
      <c r="G2" s="117"/>
      <c r="H2" s="117" t="s">
        <v>97</v>
      </c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 t="s">
        <v>98</v>
      </c>
      <c r="U2" s="117"/>
      <c r="V2" s="117"/>
      <c r="W2" s="117"/>
      <c r="X2" s="117"/>
      <c r="Y2" s="117"/>
      <c r="Z2" s="117"/>
      <c r="AA2" s="117"/>
      <c r="AB2" s="117"/>
      <c r="AC2" s="117" t="s">
        <v>97</v>
      </c>
      <c r="AD2" s="117"/>
      <c r="AE2" s="117"/>
      <c r="AF2" s="117"/>
      <c r="AG2" s="117"/>
      <c r="AH2" s="117"/>
      <c r="AI2" s="117"/>
      <c r="AJ2" s="117"/>
      <c r="AL2" s="117" t="s">
        <v>98</v>
      </c>
      <c r="AM2" s="117"/>
      <c r="AN2" s="117"/>
      <c r="AO2" s="117"/>
      <c r="AP2" s="117"/>
      <c r="AQ2" s="117"/>
      <c r="AR2" s="117"/>
      <c r="AS2" s="117"/>
      <c r="AT2" s="117" t="s">
        <v>97</v>
      </c>
      <c r="AU2" s="117"/>
      <c r="AV2" s="117"/>
      <c r="AW2" s="117"/>
      <c r="AX2" s="117"/>
      <c r="AY2" s="117"/>
      <c r="AZ2" s="117"/>
      <c r="BA2" s="117"/>
      <c r="BB2" s="117"/>
      <c r="BC2" s="117" t="s">
        <v>97</v>
      </c>
      <c r="BD2" s="117"/>
      <c r="BE2" s="117"/>
      <c r="BF2" s="117"/>
      <c r="BG2" s="117"/>
      <c r="BH2" s="117"/>
      <c r="BI2" s="117" t="s">
        <v>97</v>
      </c>
      <c r="BJ2" s="117"/>
    </row>
    <row r="3" spans="1:62" ht="15.05" thickBot="1" x14ac:dyDescent="0.25">
      <c r="A3" s="138"/>
      <c r="B3" s="467" t="s">
        <v>57</v>
      </c>
      <c r="C3" s="543"/>
      <c r="D3" s="543"/>
      <c r="E3" s="544"/>
      <c r="F3" s="545"/>
      <c r="G3" s="467" t="s">
        <v>58</v>
      </c>
      <c r="H3" s="543"/>
      <c r="I3" s="468"/>
      <c r="J3" s="467" t="s">
        <v>59</v>
      </c>
      <c r="K3" s="543"/>
      <c r="L3" s="546"/>
      <c r="M3" s="547" t="s">
        <v>73</v>
      </c>
      <c r="N3" s="548"/>
      <c r="O3" s="548"/>
      <c r="P3" s="549"/>
      <c r="Q3" s="467" t="s">
        <v>74</v>
      </c>
      <c r="R3" s="468"/>
      <c r="S3" s="469" t="s">
        <v>60</v>
      </c>
      <c r="T3" s="470"/>
      <c r="U3" s="474"/>
      <c r="V3" s="469" t="s">
        <v>61</v>
      </c>
      <c r="W3" s="470"/>
      <c r="X3" s="470"/>
      <c r="Y3" s="522"/>
      <c r="Z3" s="522"/>
      <c r="AA3" s="522"/>
      <c r="AB3" s="522"/>
      <c r="AC3" s="522"/>
      <c r="AD3" s="550"/>
      <c r="AE3" s="475" t="s">
        <v>62</v>
      </c>
      <c r="AF3" s="519"/>
      <c r="AG3" s="476"/>
      <c r="AH3" s="475" t="s">
        <v>63</v>
      </c>
      <c r="AI3" s="519"/>
      <c r="AJ3" s="519"/>
      <c r="AK3" s="520"/>
      <c r="AL3" s="521"/>
      <c r="AM3" s="475" t="s">
        <v>64</v>
      </c>
      <c r="AN3" s="519"/>
      <c r="AO3" s="476"/>
      <c r="AP3" s="469" t="s">
        <v>65</v>
      </c>
      <c r="AQ3" s="470"/>
      <c r="AR3" s="474"/>
      <c r="AS3" s="469" t="s">
        <v>66</v>
      </c>
      <c r="AT3" s="470"/>
      <c r="AU3" s="474"/>
      <c r="AV3" s="469" t="s">
        <v>67</v>
      </c>
      <c r="AW3" s="470"/>
      <c r="AX3" s="474"/>
      <c r="AY3" s="469" t="s">
        <v>68</v>
      </c>
      <c r="AZ3" s="470"/>
      <c r="BA3" s="474"/>
      <c r="BB3" s="469" t="s">
        <v>69</v>
      </c>
      <c r="BC3" s="470"/>
      <c r="BD3" s="474"/>
      <c r="BE3" s="469" t="s">
        <v>70</v>
      </c>
      <c r="BF3" s="470"/>
      <c r="BG3" s="474"/>
      <c r="BH3" s="475" t="s">
        <v>71</v>
      </c>
      <c r="BI3" s="519"/>
      <c r="BJ3" s="476"/>
    </row>
    <row r="4" spans="1:62" ht="15.65" thickTop="1" thickBot="1" x14ac:dyDescent="0.25">
      <c r="A4" s="138"/>
      <c r="B4" s="525" t="s">
        <v>120</v>
      </c>
      <c r="C4" s="527" t="s">
        <v>105</v>
      </c>
      <c r="D4" s="539" t="s">
        <v>53</v>
      </c>
      <c r="E4" s="541" t="s">
        <v>72</v>
      </c>
      <c r="F4" s="542"/>
      <c r="G4" s="525" t="s">
        <v>120</v>
      </c>
      <c r="H4" s="527" t="s">
        <v>113</v>
      </c>
      <c r="I4" s="534" t="s">
        <v>53</v>
      </c>
      <c r="J4" s="525" t="s">
        <v>120</v>
      </c>
      <c r="K4" s="527" t="s">
        <v>113</v>
      </c>
      <c r="L4" s="531" t="s">
        <v>53</v>
      </c>
      <c r="M4" s="536" t="s">
        <v>121</v>
      </c>
      <c r="N4" s="537"/>
      <c r="O4" s="538" t="s">
        <v>122</v>
      </c>
      <c r="P4" s="535"/>
      <c r="Q4" s="525" t="s">
        <v>120</v>
      </c>
      <c r="R4" s="527" t="s">
        <v>113</v>
      </c>
      <c r="S4" s="525" t="s">
        <v>120</v>
      </c>
      <c r="T4" s="527" t="s">
        <v>113</v>
      </c>
      <c r="U4" s="524" t="s">
        <v>53</v>
      </c>
      <c r="V4" s="525" t="s">
        <v>120</v>
      </c>
      <c r="W4" s="527" t="s">
        <v>113</v>
      </c>
      <c r="X4" s="531" t="s">
        <v>53</v>
      </c>
      <c r="Y4" s="532" t="s">
        <v>75</v>
      </c>
      <c r="Z4" s="533"/>
      <c r="AA4" s="487"/>
      <c r="AB4" s="532" t="s">
        <v>76</v>
      </c>
      <c r="AC4" s="533"/>
      <c r="AD4" s="489"/>
      <c r="AE4" s="525" t="s">
        <v>120</v>
      </c>
      <c r="AF4" s="527" t="s">
        <v>113</v>
      </c>
      <c r="AG4" s="524" t="s">
        <v>53</v>
      </c>
      <c r="AH4" s="525" t="s">
        <v>120</v>
      </c>
      <c r="AI4" s="527" t="s">
        <v>113</v>
      </c>
      <c r="AJ4" s="531" t="s">
        <v>53</v>
      </c>
      <c r="AK4" s="529" t="s">
        <v>77</v>
      </c>
      <c r="AL4" s="530"/>
      <c r="AM4" s="525" t="s">
        <v>120</v>
      </c>
      <c r="AN4" s="527" t="s">
        <v>113</v>
      </c>
      <c r="AO4" s="524" t="s">
        <v>53</v>
      </c>
      <c r="AP4" s="525" t="s">
        <v>120</v>
      </c>
      <c r="AQ4" s="527" t="s">
        <v>113</v>
      </c>
      <c r="AR4" s="524" t="s">
        <v>53</v>
      </c>
      <c r="AS4" s="525" t="s">
        <v>120</v>
      </c>
      <c r="AT4" s="527" t="s">
        <v>113</v>
      </c>
      <c r="AU4" s="524" t="s">
        <v>53</v>
      </c>
      <c r="AV4" s="525" t="s">
        <v>120</v>
      </c>
      <c r="AW4" s="527" t="s">
        <v>113</v>
      </c>
      <c r="AX4" s="524" t="s">
        <v>53</v>
      </c>
      <c r="AY4" s="525" t="s">
        <v>120</v>
      </c>
      <c r="AZ4" s="527" t="s">
        <v>113</v>
      </c>
      <c r="BA4" s="524" t="s">
        <v>53</v>
      </c>
      <c r="BB4" s="525" t="s">
        <v>120</v>
      </c>
      <c r="BC4" s="527" t="s">
        <v>113</v>
      </c>
      <c r="BD4" s="524" t="s">
        <v>53</v>
      </c>
      <c r="BE4" s="525" t="s">
        <v>120</v>
      </c>
      <c r="BF4" s="527" t="s">
        <v>113</v>
      </c>
      <c r="BG4" s="524" t="s">
        <v>53</v>
      </c>
      <c r="BH4" s="525" t="s">
        <v>120</v>
      </c>
      <c r="BI4" s="527" t="s">
        <v>113</v>
      </c>
      <c r="BJ4" s="524" t="s">
        <v>53</v>
      </c>
    </row>
    <row r="5" spans="1:62" ht="15.65" thickTop="1" thickBot="1" x14ac:dyDescent="0.25">
      <c r="A5" s="138"/>
      <c r="B5" s="526"/>
      <c r="C5" s="528"/>
      <c r="D5" s="540"/>
      <c r="E5" s="140" t="s">
        <v>115</v>
      </c>
      <c r="F5" s="141" t="s">
        <v>105</v>
      </c>
      <c r="G5" s="526"/>
      <c r="H5" s="528"/>
      <c r="I5" s="535"/>
      <c r="J5" s="526"/>
      <c r="K5" s="528"/>
      <c r="L5" s="531"/>
      <c r="M5" s="142" t="s">
        <v>94</v>
      </c>
      <c r="N5" s="164" t="s">
        <v>95</v>
      </c>
      <c r="O5" s="143" t="s">
        <v>94</v>
      </c>
      <c r="P5" s="163" t="s">
        <v>95</v>
      </c>
      <c r="Q5" s="526"/>
      <c r="R5" s="528"/>
      <c r="S5" s="526"/>
      <c r="T5" s="528"/>
      <c r="U5" s="524"/>
      <c r="V5" s="526"/>
      <c r="W5" s="528"/>
      <c r="X5" s="531"/>
      <c r="Y5" s="120" t="s">
        <v>115</v>
      </c>
      <c r="Z5" s="165" t="s">
        <v>105</v>
      </c>
      <c r="AA5" s="119" t="s">
        <v>78</v>
      </c>
      <c r="AB5" s="120" t="s">
        <v>111</v>
      </c>
      <c r="AC5" s="165" t="s">
        <v>113</v>
      </c>
      <c r="AD5" s="166" t="s">
        <v>78</v>
      </c>
      <c r="AE5" s="526"/>
      <c r="AF5" s="528"/>
      <c r="AG5" s="524"/>
      <c r="AH5" s="526"/>
      <c r="AI5" s="528"/>
      <c r="AJ5" s="531"/>
      <c r="AK5" s="120" t="s">
        <v>111</v>
      </c>
      <c r="AL5" s="165" t="s">
        <v>113</v>
      </c>
      <c r="AM5" s="526"/>
      <c r="AN5" s="528"/>
      <c r="AO5" s="524"/>
      <c r="AP5" s="526"/>
      <c r="AQ5" s="528"/>
      <c r="AR5" s="524"/>
      <c r="AS5" s="526"/>
      <c r="AT5" s="528"/>
      <c r="AU5" s="524"/>
      <c r="AV5" s="526"/>
      <c r="AW5" s="528"/>
      <c r="AX5" s="524"/>
      <c r="AY5" s="526"/>
      <c r="AZ5" s="528"/>
      <c r="BA5" s="524"/>
      <c r="BB5" s="526"/>
      <c r="BC5" s="528"/>
      <c r="BD5" s="524"/>
      <c r="BE5" s="526"/>
      <c r="BF5" s="528"/>
      <c r="BG5" s="524"/>
      <c r="BH5" s="526"/>
      <c r="BI5" s="528"/>
      <c r="BJ5" s="524"/>
    </row>
    <row r="6" spans="1:62" x14ac:dyDescent="0.2">
      <c r="A6" s="144" t="s">
        <v>18</v>
      </c>
      <c r="B6" s="8">
        <v>29096661</v>
      </c>
      <c r="C6" s="8">
        <v>28198213</v>
      </c>
      <c r="D6" s="9">
        <f>((B6/C6)-1)</f>
        <v>3.1861877204771849E-2</v>
      </c>
      <c r="E6" s="10">
        <v>19049471</v>
      </c>
      <c r="F6" s="10">
        <v>18314526</v>
      </c>
      <c r="G6" s="11">
        <v>47679939</v>
      </c>
      <c r="H6" s="8">
        <v>46574458</v>
      </c>
      <c r="I6" s="9">
        <f>((G6/H6)-1)</f>
        <v>2.373577809536731E-2</v>
      </c>
      <c r="J6" s="27">
        <v>24536259</v>
      </c>
      <c r="K6" s="15">
        <v>22697482</v>
      </c>
      <c r="L6" s="12">
        <f>((J6/K6)-1)</f>
        <v>8.10123783774781E-2</v>
      </c>
      <c r="M6" s="10">
        <v>23545631</v>
      </c>
      <c r="N6" s="13">
        <v>985723</v>
      </c>
      <c r="O6" s="10">
        <v>21769353</v>
      </c>
      <c r="P6" s="29">
        <v>926536</v>
      </c>
      <c r="Q6" s="27">
        <v>4905</v>
      </c>
      <c r="R6" s="31">
        <v>1593</v>
      </c>
      <c r="S6" s="27">
        <f>B6+G6+J6</f>
        <v>101312859</v>
      </c>
      <c r="T6" s="15">
        <f>C6+H6+K6</f>
        <v>97470153</v>
      </c>
      <c r="U6" s="14">
        <f>((S6/T6)-1)</f>
        <v>3.9424437961023795E-2</v>
      </c>
      <c r="V6" s="11">
        <v>32585166</v>
      </c>
      <c r="W6" s="8">
        <v>16137628</v>
      </c>
      <c r="X6" s="12">
        <f>((V6/W6)-1)</f>
        <v>1.0192041853982508</v>
      </c>
      <c r="Y6" s="8">
        <f>V6-AB6</f>
        <v>14553720</v>
      </c>
      <c r="Z6" s="15">
        <f>W6-AC6</f>
        <v>6791477</v>
      </c>
      <c r="AA6" s="12">
        <f>((Y6/Z6)-1)</f>
        <v>1.1429388629306998</v>
      </c>
      <c r="AB6" s="8">
        <v>18031446</v>
      </c>
      <c r="AC6" s="8">
        <v>9346151</v>
      </c>
      <c r="AD6" s="9">
        <f>((AB6/AC6)-1)</f>
        <v>0.92929110603926679</v>
      </c>
      <c r="AE6" s="11">
        <v>1811080</v>
      </c>
      <c r="AF6" s="8">
        <v>2397238</v>
      </c>
      <c r="AG6" s="14">
        <f>((AE6/AF6)-1)</f>
        <v>-0.24451389474053054</v>
      </c>
      <c r="AH6" s="27">
        <f>AE6+V6</f>
        <v>34396246</v>
      </c>
      <c r="AI6" s="15">
        <f>AF6+W6</f>
        <v>18534866</v>
      </c>
      <c r="AJ6" s="12">
        <f>((AH6/AI6)-1)</f>
        <v>0.85575908668560108</v>
      </c>
      <c r="AK6" s="10">
        <v>312954</v>
      </c>
      <c r="AL6" s="10">
        <v>312850</v>
      </c>
      <c r="AM6" s="11">
        <v>22695240</v>
      </c>
      <c r="AN6" s="8">
        <v>24743088</v>
      </c>
      <c r="AO6" s="9">
        <f>((AM6/AN6)-1)</f>
        <v>-8.2764447186220225E-2</v>
      </c>
      <c r="AP6" s="11">
        <v>3445525</v>
      </c>
      <c r="AQ6" s="8">
        <v>3484634</v>
      </c>
      <c r="AR6" s="14">
        <f>((AP6/AQ6)-1)</f>
        <v>-1.1223273376773535E-2</v>
      </c>
      <c r="AS6" s="27">
        <v>18875203</v>
      </c>
      <c r="AT6" s="15">
        <v>18493667</v>
      </c>
      <c r="AU6" s="14">
        <f>((AS6/AT6)-1)</f>
        <v>2.0630629934020206E-2</v>
      </c>
      <c r="AV6" s="27">
        <v>5449153</v>
      </c>
      <c r="AW6" s="15">
        <v>3048243</v>
      </c>
      <c r="AX6" s="9">
        <f>((AV6/AW6)-1)</f>
        <v>0.78763733731201868</v>
      </c>
      <c r="AY6" s="27">
        <v>3162572</v>
      </c>
      <c r="AZ6" s="15">
        <v>3242694</v>
      </c>
      <c r="BA6" s="14">
        <f>((AY6/AZ6)-1)</f>
        <v>-2.4708467712340365E-2</v>
      </c>
      <c r="BB6" s="11">
        <v>16791105</v>
      </c>
      <c r="BC6" s="8">
        <v>17111266</v>
      </c>
      <c r="BD6" s="9">
        <f>((BB6/BC6)-1)</f>
        <v>-1.8710538425385947E-2</v>
      </c>
      <c r="BE6" s="11">
        <f>SUM(AM6,AP6,AS6,AV6,AY6,BB6)</f>
        <v>70418798</v>
      </c>
      <c r="BF6" s="8">
        <f>SUM(AN6,AQ6,AT6,AW6,AZ6,BC6)</f>
        <v>70123592</v>
      </c>
      <c r="BG6" s="9">
        <f>((BE6/BF6)-1)</f>
        <v>4.2097957560416344E-3</v>
      </c>
      <c r="BH6" s="11">
        <v>206127903</v>
      </c>
      <c r="BI6" s="8">
        <v>186128611</v>
      </c>
      <c r="BJ6" s="14">
        <f>((BH6/BI6)-1)</f>
        <v>0.10744877905955041</v>
      </c>
    </row>
    <row r="7" spans="1:62" x14ac:dyDescent="0.2">
      <c r="A7" s="16" t="s">
        <v>19</v>
      </c>
      <c r="B7" s="8">
        <v>11118485</v>
      </c>
      <c r="C7" s="8">
        <v>10711519</v>
      </c>
      <c r="D7" s="9">
        <f t="shared" ref="D7:D20" si="0">((B7/C7)-1)</f>
        <v>3.7993304217637025E-2</v>
      </c>
      <c r="E7" s="10">
        <v>7222096</v>
      </c>
      <c r="F7" s="10">
        <v>6979573</v>
      </c>
      <c r="G7" s="11">
        <v>17167056</v>
      </c>
      <c r="H7" s="8">
        <v>17263672</v>
      </c>
      <c r="I7" s="9">
        <f t="shared" ref="I7:I20" si="1">((G7/H7)-1)</f>
        <v>-5.5964918703275135E-3</v>
      </c>
      <c r="J7" s="27">
        <v>9115267</v>
      </c>
      <c r="K7" s="15">
        <v>9728962</v>
      </c>
      <c r="L7" s="12">
        <f t="shared" ref="L7:L20" si="2">((J7/K7)-1)</f>
        <v>-6.3079185631519596E-2</v>
      </c>
      <c r="M7" s="10">
        <v>8733984</v>
      </c>
      <c r="N7" s="13">
        <v>374929</v>
      </c>
      <c r="O7" s="10">
        <v>9405660</v>
      </c>
      <c r="P7" s="29">
        <v>321134</v>
      </c>
      <c r="Q7" s="27">
        <v>6354</v>
      </c>
      <c r="R7" s="31">
        <v>2168</v>
      </c>
      <c r="S7" s="27">
        <f t="shared" ref="S7:T15" si="3">B7+G7+J7</f>
        <v>37400808</v>
      </c>
      <c r="T7" s="15">
        <f t="shared" si="3"/>
        <v>37704153</v>
      </c>
      <c r="U7" s="14">
        <f t="shared" ref="U7:U20" si="4">((S7/T7)-1)</f>
        <v>-8.0454001976917322E-3</v>
      </c>
      <c r="V7" s="11">
        <v>11059739</v>
      </c>
      <c r="W7" s="8">
        <v>8846496</v>
      </c>
      <c r="X7" s="12">
        <f t="shared" ref="X7:X20" si="5">((V7/W7)-1)</f>
        <v>0.25018301031278378</v>
      </c>
      <c r="Y7" s="8">
        <f t="shared" ref="Y7:Z15" si="6">V7-AB7</f>
        <v>5037782</v>
      </c>
      <c r="Z7" s="15">
        <f t="shared" si="6"/>
        <v>3317183</v>
      </c>
      <c r="AA7" s="12">
        <f t="shared" ref="AA7:AA20" si="7">((Y7/Z7)-1)</f>
        <v>0.51869281857527905</v>
      </c>
      <c r="AB7" s="8">
        <v>6021957</v>
      </c>
      <c r="AC7" s="8">
        <v>5529313</v>
      </c>
      <c r="AD7" s="9">
        <f t="shared" ref="AD7:AD20" si="8">((AB7/AC7)-1)</f>
        <v>8.9096782909558581E-2</v>
      </c>
      <c r="AE7" s="11">
        <v>929386</v>
      </c>
      <c r="AF7" s="8">
        <v>787747</v>
      </c>
      <c r="AG7" s="14">
        <f t="shared" ref="AG7:AG20" si="9">((AE7/AF7)-1)</f>
        <v>0.17980265237442983</v>
      </c>
      <c r="AH7" s="27">
        <f t="shared" ref="AH7:AI14" si="10">AE7+V7</f>
        <v>11989125</v>
      </c>
      <c r="AI7" s="15">
        <f t="shared" si="10"/>
        <v>9634243</v>
      </c>
      <c r="AJ7" s="12">
        <f t="shared" ref="AJ7:AJ20" si="11">((AH7/AI7)-1)</f>
        <v>0.24442833754556537</v>
      </c>
      <c r="AK7" s="10">
        <v>227529</v>
      </c>
      <c r="AL7" s="10">
        <v>157938</v>
      </c>
      <c r="AM7" s="11">
        <v>12630547</v>
      </c>
      <c r="AN7" s="8">
        <v>11051293</v>
      </c>
      <c r="AO7" s="9">
        <f t="shared" ref="AO7:AO20" si="12">((AM7/AN7)-1)</f>
        <v>0.14290219253077452</v>
      </c>
      <c r="AP7" s="11">
        <v>1487962</v>
      </c>
      <c r="AQ7" s="8">
        <v>1621421</v>
      </c>
      <c r="AR7" s="14">
        <f t="shared" ref="AR7:AR20" si="13">((AP7/AQ7)-1)</f>
        <v>-8.2309899773100215E-2</v>
      </c>
      <c r="AS7" s="27">
        <v>8283046</v>
      </c>
      <c r="AT7" s="15">
        <v>7572433</v>
      </c>
      <c r="AU7" s="14">
        <f t="shared" ref="AU7:AU20" si="14">((AS7/AT7)-1)</f>
        <v>9.3842098041672983E-2</v>
      </c>
      <c r="AV7" s="27">
        <v>1583853</v>
      </c>
      <c r="AW7" s="15">
        <v>2370294</v>
      </c>
      <c r="AX7" s="9">
        <f t="shared" ref="AX7:AX20" si="15">((AV7/AW7)-1)</f>
        <v>-0.33179048674974498</v>
      </c>
      <c r="AY7" s="27">
        <v>3854125</v>
      </c>
      <c r="AZ7" s="15">
        <v>2909463</v>
      </c>
      <c r="BA7" s="14">
        <f t="shared" ref="BA7:BA20" si="16">((AY7/AZ7)-1)</f>
        <v>0.32468603312707534</v>
      </c>
      <c r="BB7" s="11">
        <v>6945274</v>
      </c>
      <c r="BC7" s="8">
        <v>6832113</v>
      </c>
      <c r="BD7" s="9">
        <f t="shared" ref="BD7:BD20" si="17">((BB7/BC7)-1)</f>
        <v>1.656310426949914E-2</v>
      </c>
      <c r="BE7" s="11">
        <f t="shared" ref="BE7:BF15" si="18">SUM(AM7,AP7,AS7,AV7,AY7,BB7)</f>
        <v>34784807</v>
      </c>
      <c r="BF7" s="8">
        <f t="shared" si="18"/>
        <v>32357017</v>
      </c>
      <c r="BG7" s="9">
        <f t="shared" ref="BG7:BG20" si="19">((BE7/BF7)-1)</f>
        <v>7.5031329371307631E-2</v>
      </c>
      <c r="BH7" s="11">
        <v>84174740</v>
      </c>
      <c r="BI7" s="8">
        <v>79695413</v>
      </c>
      <c r="BJ7" s="14">
        <f t="shared" ref="BJ7:BJ20" si="20">((BH7/BI7)-1)</f>
        <v>5.6205581116694825E-2</v>
      </c>
    </row>
    <row r="8" spans="1:62" x14ac:dyDescent="0.2">
      <c r="A8" s="16" t="s">
        <v>20</v>
      </c>
      <c r="B8" s="8">
        <v>3002975</v>
      </c>
      <c r="C8" s="8">
        <v>2742239</v>
      </c>
      <c r="D8" s="9">
        <f t="shared" si="0"/>
        <v>9.5081427986400957E-2</v>
      </c>
      <c r="E8" s="10">
        <v>1946939</v>
      </c>
      <c r="F8" s="10">
        <v>1825452</v>
      </c>
      <c r="G8" s="11">
        <v>3984551</v>
      </c>
      <c r="H8" s="8">
        <v>3797509</v>
      </c>
      <c r="I8" s="9">
        <f t="shared" si="1"/>
        <v>4.925386615278593E-2</v>
      </c>
      <c r="J8" s="27">
        <v>1583755</v>
      </c>
      <c r="K8" s="15">
        <v>1573002</v>
      </c>
      <c r="L8" s="12">
        <f t="shared" si="2"/>
        <v>6.8359735079803752E-3</v>
      </c>
      <c r="M8" s="10">
        <v>1490610</v>
      </c>
      <c r="N8" s="13">
        <v>93145</v>
      </c>
      <c r="O8" s="10">
        <v>1513224</v>
      </c>
      <c r="P8" s="29">
        <v>59396</v>
      </c>
      <c r="Q8" s="27">
        <v>0</v>
      </c>
      <c r="R8" s="31">
        <v>382</v>
      </c>
      <c r="S8" s="27">
        <f t="shared" si="3"/>
        <v>8571281</v>
      </c>
      <c r="T8" s="15">
        <f t="shared" si="3"/>
        <v>8112750</v>
      </c>
      <c r="U8" s="14">
        <f t="shared" si="4"/>
        <v>5.6519799081692357E-2</v>
      </c>
      <c r="V8" s="11">
        <v>2592843</v>
      </c>
      <c r="W8" s="8">
        <v>3237767</v>
      </c>
      <c r="X8" s="12">
        <f t="shared" si="5"/>
        <v>-0.19918789709080365</v>
      </c>
      <c r="Y8" s="8">
        <f t="shared" si="6"/>
        <v>1376294</v>
      </c>
      <c r="Z8" s="15">
        <f t="shared" si="6"/>
        <v>1131956</v>
      </c>
      <c r="AA8" s="12">
        <f t="shared" si="7"/>
        <v>0.21585467986388163</v>
      </c>
      <c r="AB8" s="8">
        <v>1216549</v>
      </c>
      <c r="AC8" s="8">
        <v>2105811</v>
      </c>
      <c r="AD8" s="9">
        <f t="shared" si="8"/>
        <v>-0.42228955969932724</v>
      </c>
      <c r="AE8" s="11">
        <v>79079</v>
      </c>
      <c r="AF8" s="8">
        <v>87126</v>
      </c>
      <c r="AG8" s="14">
        <f t="shared" si="9"/>
        <v>-9.2360489406147384E-2</v>
      </c>
      <c r="AH8" s="27">
        <f t="shared" si="10"/>
        <v>2671922</v>
      </c>
      <c r="AI8" s="15">
        <f t="shared" si="10"/>
        <v>3324893</v>
      </c>
      <c r="AJ8" s="12">
        <f t="shared" si="11"/>
        <v>-0.19638857551205402</v>
      </c>
      <c r="AK8" s="10">
        <v>50041</v>
      </c>
      <c r="AL8" s="10">
        <v>72907</v>
      </c>
      <c r="AM8" s="11">
        <v>4252191</v>
      </c>
      <c r="AN8" s="8">
        <v>3818019</v>
      </c>
      <c r="AO8" s="9">
        <f t="shared" si="12"/>
        <v>0.11371656348488579</v>
      </c>
      <c r="AP8" s="11">
        <v>488861</v>
      </c>
      <c r="AQ8" s="8">
        <v>469456</v>
      </c>
      <c r="AR8" s="14">
        <f t="shared" si="13"/>
        <v>4.1335077195733039E-2</v>
      </c>
      <c r="AS8" s="27">
        <v>2525126</v>
      </c>
      <c r="AT8" s="15">
        <v>2569107</v>
      </c>
      <c r="AU8" s="14">
        <f t="shared" si="14"/>
        <v>-1.7119177986747891E-2</v>
      </c>
      <c r="AV8" s="27">
        <v>1753857</v>
      </c>
      <c r="AW8" s="15">
        <v>1347275</v>
      </c>
      <c r="AX8" s="9">
        <f t="shared" si="15"/>
        <v>0.30178100239372063</v>
      </c>
      <c r="AY8" s="27">
        <v>778985</v>
      </c>
      <c r="AZ8" s="15">
        <v>754242</v>
      </c>
      <c r="BA8" s="14">
        <f t="shared" si="16"/>
        <v>3.2805120902840157E-2</v>
      </c>
      <c r="BB8" s="11">
        <v>1733778</v>
      </c>
      <c r="BC8" s="8">
        <v>1757407</v>
      </c>
      <c r="BD8" s="9">
        <f t="shared" si="17"/>
        <v>-1.3445377194924113E-2</v>
      </c>
      <c r="BE8" s="11">
        <f t="shared" si="18"/>
        <v>11532798</v>
      </c>
      <c r="BF8" s="8">
        <f t="shared" si="18"/>
        <v>10715506</v>
      </c>
      <c r="BG8" s="9">
        <f t="shared" si="19"/>
        <v>7.6271899805758103E-2</v>
      </c>
      <c r="BH8" s="11">
        <v>22776001</v>
      </c>
      <c r="BI8" s="8">
        <v>22153149</v>
      </c>
      <c r="BJ8" s="14">
        <f t="shared" si="20"/>
        <v>2.8115731989163173E-2</v>
      </c>
    </row>
    <row r="9" spans="1:62" x14ac:dyDescent="0.2">
      <c r="A9" s="16" t="s">
        <v>21</v>
      </c>
      <c r="B9" s="8">
        <v>3840988</v>
      </c>
      <c r="C9" s="8">
        <v>3767402</v>
      </c>
      <c r="D9" s="9">
        <f t="shared" si="0"/>
        <v>1.9532293076236718E-2</v>
      </c>
      <c r="E9" s="10">
        <v>2175993</v>
      </c>
      <c r="F9" s="10">
        <v>2184889</v>
      </c>
      <c r="G9" s="11">
        <v>4380134</v>
      </c>
      <c r="H9" s="8">
        <v>4636648</v>
      </c>
      <c r="I9" s="9">
        <f t="shared" si="1"/>
        <v>-5.5323155866048079E-2</v>
      </c>
      <c r="J9" s="27">
        <v>2619186</v>
      </c>
      <c r="K9" s="15">
        <v>2344854</v>
      </c>
      <c r="L9" s="12">
        <f t="shared" si="2"/>
        <v>0.11699321151764663</v>
      </c>
      <c r="M9" s="10">
        <v>2499006</v>
      </c>
      <c r="N9" s="13">
        <v>119574</v>
      </c>
      <c r="O9" s="10">
        <v>2261914</v>
      </c>
      <c r="P9" s="29">
        <v>82542</v>
      </c>
      <c r="Q9" s="27">
        <v>606</v>
      </c>
      <c r="R9" s="31">
        <v>398</v>
      </c>
      <c r="S9" s="27">
        <f t="shared" si="3"/>
        <v>10840308</v>
      </c>
      <c r="T9" s="15">
        <f t="shared" si="3"/>
        <v>10748904</v>
      </c>
      <c r="U9" s="14">
        <f t="shared" si="4"/>
        <v>8.5035646424975742E-3</v>
      </c>
      <c r="V9" s="11">
        <v>3479659</v>
      </c>
      <c r="W9" s="8">
        <v>2543723</v>
      </c>
      <c r="X9" s="12">
        <f t="shared" si="5"/>
        <v>0.36793943365688797</v>
      </c>
      <c r="Y9" s="8">
        <f t="shared" si="6"/>
        <v>2406304</v>
      </c>
      <c r="Z9" s="15">
        <f t="shared" si="6"/>
        <v>1484439</v>
      </c>
      <c r="AA9" s="12">
        <f t="shared" si="7"/>
        <v>0.62101911900724782</v>
      </c>
      <c r="AB9" s="8">
        <v>1073355</v>
      </c>
      <c r="AC9" s="8">
        <v>1059284</v>
      </c>
      <c r="AD9" s="9">
        <f t="shared" si="8"/>
        <v>1.3283500930817427E-2</v>
      </c>
      <c r="AE9" s="11">
        <v>2253540</v>
      </c>
      <c r="AF9" s="8">
        <v>1388151</v>
      </c>
      <c r="AG9" s="14">
        <f t="shared" si="9"/>
        <v>0.62341128594799855</v>
      </c>
      <c r="AH9" s="27">
        <f t="shared" si="10"/>
        <v>5733199</v>
      </c>
      <c r="AI9" s="15">
        <f t="shared" si="10"/>
        <v>3931874</v>
      </c>
      <c r="AJ9" s="12">
        <f t="shared" si="11"/>
        <v>0.45813395851443861</v>
      </c>
      <c r="AK9" s="10">
        <v>83356</v>
      </c>
      <c r="AL9" s="10">
        <v>75176</v>
      </c>
      <c r="AM9" s="11">
        <v>7749757</v>
      </c>
      <c r="AN9" s="8">
        <v>5447890</v>
      </c>
      <c r="AO9" s="9">
        <f t="shared" si="12"/>
        <v>0.42252450031112954</v>
      </c>
      <c r="AP9" s="11">
        <v>391716</v>
      </c>
      <c r="AQ9" s="8">
        <v>652949</v>
      </c>
      <c r="AR9" s="14">
        <f t="shared" si="13"/>
        <v>-0.40008178280386375</v>
      </c>
      <c r="AS9" s="27">
        <v>3808631</v>
      </c>
      <c r="AT9" s="15">
        <v>3203562</v>
      </c>
      <c r="AU9" s="14">
        <f t="shared" si="14"/>
        <v>0.18887382232652272</v>
      </c>
      <c r="AV9" s="27">
        <v>2402509</v>
      </c>
      <c r="AW9" s="15">
        <v>2080380</v>
      </c>
      <c r="AX9" s="9">
        <f t="shared" si="15"/>
        <v>0.15484142320153049</v>
      </c>
      <c r="AY9" s="27">
        <v>1292957</v>
      </c>
      <c r="AZ9" s="15">
        <v>871300</v>
      </c>
      <c r="BA9" s="14">
        <f t="shared" si="16"/>
        <v>0.48394008952140477</v>
      </c>
      <c r="BB9" s="11">
        <v>2185548</v>
      </c>
      <c r="BC9" s="8">
        <v>2160866</v>
      </c>
      <c r="BD9" s="9">
        <f t="shared" si="17"/>
        <v>1.1422272366726993E-2</v>
      </c>
      <c r="BE9" s="11">
        <f t="shared" si="18"/>
        <v>17831118</v>
      </c>
      <c r="BF9" s="8">
        <f t="shared" si="18"/>
        <v>14416947</v>
      </c>
      <c r="BG9" s="9">
        <f t="shared" si="19"/>
        <v>0.23681650490911843</v>
      </c>
      <c r="BH9" s="11">
        <v>34404625</v>
      </c>
      <c r="BI9" s="8">
        <v>29097725</v>
      </c>
      <c r="BJ9" s="14">
        <f t="shared" si="20"/>
        <v>0.18238195597765805</v>
      </c>
    </row>
    <row r="10" spans="1:62" x14ac:dyDescent="0.2">
      <c r="A10" s="16" t="s">
        <v>22</v>
      </c>
      <c r="B10" s="8">
        <v>2133878</v>
      </c>
      <c r="C10" s="8">
        <v>1926573</v>
      </c>
      <c r="D10" s="9">
        <f t="shared" si="0"/>
        <v>0.10760298208269292</v>
      </c>
      <c r="E10" s="10">
        <v>1185232</v>
      </c>
      <c r="F10" s="10">
        <v>1092370</v>
      </c>
      <c r="G10" s="11">
        <v>4023548</v>
      </c>
      <c r="H10" s="8">
        <v>3769383</v>
      </c>
      <c r="I10" s="9">
        <f t="shared" si="1"/>
        <v>6.742880731408829E-2</v>
      </c>
      <c r="J10" s="27">
        <v>922838</v>
      </c>
      <c r="K10" s="15">
        <v>913254</v>
      </c>
      <c r="L10" s="12">
        <f t="shared" si="2"/>
        <v>1.0494342209286689E-2</v>
      </c>
      <c r="M10" s="10">
        <v>880947</v>
      </c>
      <c r="N10" s="13">
        <v>41891</v>
      </c>
      <c r="O10" s="10">
        <v>876570</v>
      </c>
      <c r="P10" s="29">
        <v>36684</v>
      </c>
      <c r="Q10" s="27">
        <v>0</v>
      </c>
      <c r="R10" s="31">
        <v>0</v>
      </c>
      <c r="S10" s="27">
        <f t="shared" si="3"/>
        <v>7080264</v>
      </c>
      <c r="T10" s="15">
        <f t="shared" si="3"/>
        <v>6609210</v>
      </c>
      <c r="U10" s="14">
        <f t="shared" si="4"/>
        <v>7.1272360841916127E-2</v>
      </c>
      <c r="V10" s="11">
        <v>1414013</v>
      </c>
      <c r="W10" s="8">
        <v>1575346</v>
      </c>
      <c r="X10" s="12">
        <f t="shared" si="5"/>
        <v>-0.1024111528515006</v>
      </c>
      <c r="Y10" s="8">
        <f t="shared" si="6"/>
        <v>437534</v>
      </c>
      <c r="Z10" s="15">
        <f t="shared" si="6"/>
        <v>423847</v>
      </c>
      <c r="AA10" s="12">
        <f t="shared" si="7"/>
        <v>3.2292313028050135E-2</v>
      </c>
      <c r="AB10" s="8">
        <v>976479</v>
      </c>
      <c r="AC10" s="8">
        <v>1151499</v>
      </c>
      <c r="AD10" s="9">
        <f t="shared" si="8"/>
        <v>-0.15199318453598309</v>
      </c>
      <c r="AE10" s="11">
        <v>8704</v>
      </c>
      <c r="AF10" s="8">
        <v>69513</v>
      </c>
      <c r="AG10" s="14">
        <f t="shared" si="9"/>
        <v>-0.87478601124969435</v>
      </c>
      <c r="AH10" s="27">
        <f t="shared" si="10"/>
        <v>1422717</v>
      </c>
      <c r="AI10" s="15">
        <f t="shared" si="10"/>
        <v>1644859</v>
      </c>
      <c r="AJ10" s="12">
        <f t="shared" si="11"/>
        <v>-0.13505230539517366</v>
      </c>
      <c r="AK10" s="10">
        <v>18619</v>
      </c>
      <c r="AL10" s="10">
        <v>21269</v>
      </c>
      <c r="AM10" s="11">
        <v>2314850</v>
      </c>
      <c r="AN10" s="8">
        <v>2017508</v>
      </c>
      <c r="AO10" s="9">
        <f t="shared" si="12"/>
        <v>0.14738082822967735</v>
      </c>
      <c r="AP10" s="11">
        <v>359241</v>
      </c>
      <c r="AQ10" s="8">
        <v>345926</v>
      </c>
      <c r="AR10" s="14">
        <f t="shared" si="13"/>
        <v>3.8490891115440906E-2</v>
      </c>
      <c r="AS10" s="27">
        <v>2191642</v>
      </c>
      <c r="AT10" s="15">
        <v>2113685</v>
      </c>
      <c r="AU10" s="14">
        <f t="shared" si="14"/>
        <v>3.6882033037089146E-2</v>
      </c>
      <c r="AV10" s="27">
        <v>1544770</v>
      </c>
      <c r="AW10" s="15">
        <v>562297</v>
      </c>
      <c r="AX10" s="9">
        <f t="shared" si="15"/>
        <v>1.7472492294997126</v>
      </c>
      <c r="AY10" s="27">
        <v>311350</v>
      </c>
      <c r="AZ10" s="15">
        <v>307768</v>
      </c>
      <c r="BA10" s="14">
        <f t="shared" si="16"/>
        <v>1.1638636895323851E-2</v>
      </c>
      <c r="BB10" s="11">
        <v>1252356</v>
      </c>
      <c r="BC10" s="8">
        <v>1235119</v>
      </c>
      <c r="BD10" s="9">
        <f t="shared" si="17"/>
        <v>1.3955740297088681E-2</v>
      </c>
      <c r="BE10" s="11">
        <f t="shared" si="18"/>
        <v>7974209</v>
      </c>
      <c r="BF10" s="8">
        <f t="shared" si="18"/>
        <v>6582303</v>
      </c>
      <c r="BG10" s="9">
        <f t="shared" si="19"/>
        <v>0.21146185461228395</v>
      </c>
      <c r="BH10" s="11">
        <v>16477190</v>
      </c>
      <c r="BI10" s="8">
        <v>14836372</v>
      </c>
      <c r="BJ10" s="14">
        <f t="shared" si="20"/>
        <v>0.11059428814537675</v>
      </c>
    </row>
    <row r="11" spans="1:62" x14ac:dyDescent="0.2">
      <c r="A11" s="16" t="s">
        <v>23</v>
      </c>
      <c r="B11" s="8">
        <v>3631424</v>
      </c>
      <c r="C11" s="8">
        <v>3443627</v>
      </c>
      <c r="D11" s="9">
        <f t="shared" si="0"/>
        <v>5.4534651981762217E-2</v>
      </c>
      <c r="E11" s="10">
        <v>2160081</v>
      </c>
      <c r="F11" s="10">
        <v>2090001</v>
      </c>
      <c r="G11" s="11">
        <v>3855222</v>
      </c>
      <c r="H11" s="8">
        <v>3823708</v>
      </c>
      <c r="I11" s="9">
        <f t="shared" si="1"/>
        <v>8.2417381243546917E-3</v>
      </c>
      <c r="J11" s="27">
        <v>2432319</v>
      </c>
      <c r="K11" s="15">
        <v>2365443</v>
      </c>
      <c r="L11" s="12">
        <f t="shared" si="2"/>
        <v>2.827208265005754E-2</v>
      </c>
      <c r="M11" s="10">
        <v>2294867</v>
      </c>
      <c r="N11" s="13">
        <v>136419</v>
      </c>
      <c r="O11" s="10">
        <v>2255734</v>
      </c>
      <c r="P11" s="29">
        <v>109219</v>
      </c>
      <c r="Q11" s="27">
        <v>1033</v>
      </c>
      <c r="R11" s="31">
        <v>490</v>
      </c>
      <c r="S11" s="27">
        <f t="shared" si="3"/>
        <v>9918965</v>
      </c>
      <c r="T11" s="15">
        <f t="shared" si="3"/>
        <v>9632778</v>
      </c>
      <c r="U11" s="14">
        <f t="shared" si="4"/>
        <v>2.9709705756740146E-2</v>
      </c>
      <c r="V11" s="11">
        <v>3066502</v>
      </c>
      <c r="W11" s="8">
        <v>2901711</v>
      </c>
      <c r="X11" s="12">
        <f t="shared" si="5"/>
        <v>5.679097608273187E-2</v>
      </c>
      <c r="Y11" s="8">
        <f t="shared" si="6"/>
        <v>822401</v>
      </c>
      <c r="Z11" s="15">
        <f t="shared" si="6"/>
        <v>1201955</v>
      </c>
      <c r="AA11" s="12">
        <f t="shared" si="7"/>
        <v>-0.31578054086883456</v>
      </c>
      <c r="AB11" s="8">
        <v>2244101</v>
      </c>
      <c r="AC11" s="8">
        <v>1699756</v>
      </c>
      <c r="AD11" s="9">
        <f t="shared" si="8"/>
        <v>0.32024890631361203</v>
      </c>
      <c r="AE11" s="11">
        <v>16443</v>
      </c>
      <c r="AF11" s="8">
        <v>32666</v>
      </c>
      <c r="AG11" s="14">
        <f t="shared" si="9"/>
        <v>-0.49663258433845592</v>
      </c>
      <c r="AH11" s="27">
        <f t="shared" si="10"/>
        <v>3082945</v>
      </c>
      <c r="AI11" s="15">
        <f t="shared" si="10"/>
        <v>2934377</v>
      </c>
      <c r="AJ11" s="12">
        <f t="shared" si="11"/>
        <v>5.0630167834603501E-2</v>
      </c>
      <c r="AK11" s="10">
        <v>130691</v>
      </c>
      <c r="AL11" s="10">
        <v>132414</v>
      </c>
      <c r="AM11" s="11">
        <v>3347509</v>
      </c>
      <c r="AN11" s="8">
        <v>3225177</v>
      </c>
      <c r="AO11" s="9">
        <f t="shared" si="12"/>
        <v>3.7930321343603746E-2</v>
      </c>
      <c r="AP11" s="11">
        <v>648467</v>
      </c>
      <c r="AQ11" s="8">
        <v>654469</v>
      </c>
      <c r="AR11" s="14">
        <f t="shared" si="13"/>
        <v>-9.1707934218427933E-3</v>
      </c>
      <c r="AS11" s="27">
        <v>3680684</v>
      </c>
      <c r="AT11" s="15">
        <v>3948152</v>
      </c>
      <c r="AU11" s="14">
        <f t="shared" si="14"/>
        <v>-6.7745112143605457E-2</v>
      </c>
      <c r="AV11" s="27">
        <v>261670</v>
      </c>
      <c r="AW11" s="15">
        <v>532528</v>
      </c>
      <c r="AX11" s="9">
        <f t="shared" si="15"/>
        <v>-0.50862677643241294</v>
      </c>
      <c r="AY11" s="27">
        <v>878492</v>
      </c>
      <c r="AZ11" s="15">
        <v>862454</v>
      </c>
      <c r="BA11" s="14">
        <f t="shared" si="16"/>
        <v>1.8595774383329378E-2</v>
      </c>
      <c r="BB11" s="11">
        <v>1688194</v>
      </c>
      <c r="BC11" s="8">
        <v>1561814</v>
      </c>
      <c r="BD11" s="9">
        <f t="shared" si="17"/>
        <v>8.0918726557707821E-2</v>
      </c>
      <c r="BE11" s="11">
        <f t="shared" si="18"/>
        <v>10505016</v>
      </c>
      <c r="BF11" s="8">
        <f t="shared" si="18"/>
        <v>10784594</v>
      </c>
      <c r="BG11" s="9">
        <f t="shared" si="19"/>
        <v>-2.5923831717726276E-2</v>
      </c>
      <c r="BH11" s="11">
        <v>23506926</v>
      </c>
      <c r="BI11" s="8">
        <v>23351749</v>
      </c>
      <c r="BJ11" s="14">
        <f t="shared" si="20"/>
        <v>6.6451981819435346E-3</v>
      </c>
    </row>
    <row r="12" spans="1:62" x14ac:dyDescent="0.2">
      <c r="A12" s="16" t="s">
        <v>24</v>
      </c>
      <c r="B12" s="8">
        <v>4177979</v>
      </c>
      <c r="C12" s="8">
        <v>4042567</v>
      </c>
      <c r="D12" s="9">
        <f t="shared" si="0"/>
        <v>3.3496538214456306E-2</v>
      </c>
      <c r="E12" s="10">
        <v>2566563</v>
      </c>
      <c r="F12" s="10">
        <v>2527187</v>
      </c>
      <c r="G12" s="11">
        <v>4598117</v>
      </c>
      <c r="H12" s="8">
        <v>4148334</v>
      </c>
      <c r="I12" s="9">
        <f t="shared" si="1"/>
        <v>0.10842497253114147</v>
      </c>
      <c r="J12" s="27">
        <v>2189914</v>
      </c>
      <c r="K12" s="15">
        <v>2264430</v>
      </c>
      <c r="L12" s="12">
        <f t="shared" si="2"/>
        <v>-3.2907177523703535E-2</v>
      </c>
      <c r="M12" s="10">
        <v>2124788</v>
      </c>
      <c r="N12" s="13">
        <v>64312</v>
      </c>
      <c r="O12" s="10">
        <v>2206930</v>
      </c>
      <c r="P12" s="29">
        <v>57320</v>
      </c>
      <c r="Q12" s="27">
        <v>814</v>
      </c>
      <c r="R12" s="31">
        <v>180</v>
      </c>
      <c r="S12" s="27">
        <f t="shared" si="3"/>
        <v>10966010</v>
      </c>
      <c r="T12" s="15">
        <f t="shared" si="3"/>
        <v>10455331</v>
      </c>
      <c r="U12" s="14">
        <f t="shared" si="4"/>
        <v>4.8843886434585482E-2</v>
      </c>
      <c r="V12" s="11">
        <v>2545103</v>
      </c>
      <c r="W12" s="8">
        <v>2177925</v>
      </c>
      <c r="X12" s="12">
        <f t="shared" si="5"/>
        <v>0.16859074577866551</v>
      </c>
      <c r="Y12" s="8">
        <f t="shared" si="6"/>
        <v>904099</v>
      </c>
      <c r="Z12" s="15">
        <f t="shared" si="6"/>
        <v>1138210</v>
      </c>
      <c r="AA12" s="12">
        <f t="shared" si="7"/>
        <v>-0.2056834854728038</v>
      </c>
      <c r="AB12" s="8">
        <v>1641004</v>
      </c>
      <c r="AC12" s="8">
        <v>1039715</v>
      </c>
      <c r="AD12" s="9">
        <f t="shared" si="8"/>
        <v>0.57832098219223527</v>
      </c>
      <c r="AE12" s="11">
        <v>188524</v>
      </c>
      <c r="AF12" s="8">
        <v>296794</v>
      </c>
      <c r="AG12" s="14">
        <f t="shared" si="9"/>
        <v>-0.36479847975363389</v>
      </c>
      <c r="AH12" s="27">
        <f t="shared" si="10"/>
        <v>2733627</v>
      </c>
      <c r="AI12" s="15">
        <f t="shared" si="10"/>
        <v>2474719</v>
      </c>
      <c r="AJ12" s="12">
        <f t="shared" si="11"/>
        <v>0.1046211711309446</v>
      </c>
      <c r="AK12" s="10">
        <v>127213</v>
      </c>
      <c r="AL12" s="10">
        <v>113685</v>
      </c>
      <c r="AM12" s="11">
        <v>3050420</v>
      </c>
      <c r="AN12" s="8">
        <v>3068938</v>
      </c>
      <c r="AO12" s="9">
        <f t="shared" si="12"/>
        <v>-6.0340091588686473E-3</v>
      </c>
      <c r="AP12" s="11">
        <v>433843</v>
      </c>
      <c r="AQ12" s="8">
        <v>522298</v>
      </c>
      <c r="AR12" s="14">
        <f t="shared" si="13"/>
        <v>-0.16935734006256964</v>
      </c>
      <c r="AS12" s="27">
        <v>4793355</v>
      </c>
      <c r="AT12" s="15">
        <v>4680586</v>
      </c>
      <c r="AU12" s="14">
        <f t="shared" si="14"/>
        <v>2.4092923407453615E-2</v>
      </c>
      <c r="AV12" s="27">
        <v>201277</v>
      </c>
      <c r="AW12" s="15">
        <v>144783</v>
      </c>
      <c r="AX12" s="9">
        <f t="shared" si="15"/>
        <v>0.39019774421030085</v>
      </c>
      <c r="AY12" s="27">
        <v>156820</v>
      </c>
      <c r="AZ12" s="15">
        <v>156520</v>
      </c>
      <c r="BA12" s="14">
        <f t="shared" si="16"/>
        <v>1.9166879631995482E-3</v>
      </c>
      <c r="BB12" s="11">
        <v>1558736</v>
      </c>
      <c r="BC12" s="8">
        <v>1539463</v>
      </c>
      <c r="BD12" s="9">
        <f t="shared" si="17"/>
        <v>1.2519300561299573E-2</v>
      </c>
      <c r="BE12" s="11">
        <f t="shared" si="18"/>
        <v>10194451</v>
      </c>
      <c r="BF12" s="8">
        <f t="shared" si="18"/>
        <v>10112588</v>
      </c>
      <c r="BG12" s="9">
        <f t="shared" si="19"/>
        <v>8.0951582324919613E-3</v>
      </c>
      <c r="BH12" s="11">
        <v>23894088</v>
      </c>
      <c r="BI12" s="8">
        <v>23042638</v>
      </c>
      <c r="BJ12" s="14">
        <f t="shared" si="20"/>
        <v>3.6951064370320807E-2</v>
      </c>
    </row>
    <row r="13" spans="1:62" x14ac:dyDescent="0.2">
      <c r="A13" s="16" t="s">
        <v>25</v>
      </c>
      <c r="B13" s="8">
        <v>2572268</v>
      </c>
      <c r="C13" s="8">
        <v>2469263</v>
      </c>
      <c r="D13" s="9">
        <f t="shared" si="0"/>
        <v>4.1714876058159822E-2</v>
      </c>
      <c r="E13" s="10">
        <v>1519273</v>
      </c>
      <c r="F13" s="10">
        <v>1418511</v>
      </c>
      <c r="G13" s="11">
        <v>2488130</v>
      </c>
      <c r="H13" s="8">
        <v>2527288</v>
      </c>
      <c r="I13" s="9">
        <f t="shared" si="1"/>
        <v>-1.5494079028587127E-2</v>
      </c>
      <c r="J13" s="27">
        <v>1560845</v>
      </c>
      <c r="K13" s="15">
        <v>1448166</v>
      </c>
      <c r="L13" s="12">
        <f t="shared" si="2"/>
        <v>7.7808068964469568E-2</v>
      </c>
      <c r="M13" s="10">
        <v>1483906</v>
      </c>
      <c r="N13" s="13">
        <v>76723</v>
      </c>
      <c r="O13" s="10">
        <v>1383977</v>
      </c>
      <c r="P13" s="29">
        <v>64154</v>
      </c>
      <c r="Q13" s="27">
        <v>216</v>
      </c>
      <c r="R13" s="31">
        <v>35</v>
      </c>
      <c r="S13" s="27">
        <f t="shared" si="3"/>
        <v>6621243</v>
      </c>
      <c r="T13" s="15">
        <f t="shared" si="3"/>
        <v>6444717</v>
      </c>
      <c r="U13" s="14">
        <f t="shared" si="4"/>
        <v>2.7390807075004187E-2</v>
      </c>
      <c r="V13" s="11">
        <v>1811285</v>
      </c>
      <c r="W13" s="8">
        <v>1539139</v>
      </c>
      <c r="X13" s="12">
        <f t="shared" si="5"/>
        <v>0.1768170386170449</v>
      </c>
      <c r="Y13" s="8">
        <f t="shared" si="6"/>
        <v>572074</v>
      </c>
      <c r="Z13" s="15">
        <f t="shared" si="6"/>
        <v>579669</v>
      </c>
      <c r="AA13" s="12">
        <f t="shared" si="7"/>
        <v>-1.3102304936092879E-2</v>
      </c>
      <c r="AB13" s="8">
        <v>1239211</v>
      </c>
      <c r="AC13" s="8">
        <v>959470</v>
      </c>
      <c r="AD13" s="9">
        <f t="shared" si="8"/>
        <v>0.29155783922373812</v>
      </c>
      <c r="AE13" s="11">
        <v>821664</v>
      </c>
      <c r="AF13" s="8">
        <v>645396</v>
      </c>
      <c r="AG13" s="14">
        <f t="shared" si="9"/>
        <v>0.2731160403845081</v>
      </c>
      <c r="AH13" s="27">
        <f t="shared" si="10"/>
        <v>2632949</v>
      </c>
      <c r="AI13" s="15">
        <f t="shared" si="10"/>
        <v>2184535</v>
      </c>
      <c r="AJ13" s="12">
        <f t="shared" si="11"/>
        <v>0.20526748255349547</v>
      </c>
      <c r="AK13" s="10">
        <v>48224</v>
      </c>
      <c r="AL13" s="10">
        <v>44264</v>
      </c>
      <c r="AM13" s="11">
        <v>2854333</v>
      </c>
      <c r="AN13" s="8">
        <v>2688070</v>
      </c>
      <c r="AO13" s="9">
        <f t="shared" si="12"/>
        <v>6.1852183908901237E-2</v>
      </c>
      <c r="AP13" s="11">
        <v>457033</v>
      </c>
      <c r="AQ13" s="8">
        <v>431532</v>
      </c>
      <c r="AR13" s="14">
        <f t="shared" si="13"/>
        <v>5.9094111213073397E-2</v>
      </c>
      <c r="AS13" s="27">
        <v>2856387</v>
      </c>
      <c r="AT13" s="15">
        <v>2740960</v>
      </c>
      <c r="AU13" s="14">
        <f t="shared" si="14"/>
        <v>4.2111887805732273E-2</v>
      </c>
      <c r="AV13" s="27">
        <v>773160</v>
      </c>
      <c r="AW13" s="15">
        <v>686128</v>
      </c>
      <c r="AX13" s="9">
        <f t="shared" si="15"/>
        <v>0.12684513676748366</v>
      </c>
      <c r="AY13" s="27">
        <v>208512</v>
      </c>
      <c r="AZ13" s="15">
        <v>207215</v>
      </c>
      <c r="BA13" s="14">
        <f t="shared" si="16"/>
        <v>6.2591993822840308E-3</v>
      </c>
      <c r="BB13" s="11">
        <v>1230944</v>
      </c>
      <c r="BC13" s="8">
        <v>1244657</v>
      </c>
      <c r="BD13" s="9">
        <f t="shared" si="17"/>
        <v>-1.101749317281786E-2</v>
      </c>
      <c r="BE13" s="11">
        <f t="shared" si="18"/>
        <v>8380369</v>
      </c>
      <c r="BF13" s="8">
        <f t="shared" si="18"/>
        <v>7998562</v>
      </c>
      <c r="BG13" s="9">
        <f t="shared" si="19"/>
        <v>4.773445526833453E-2</v>
      </c>
      <c r="BH13" s="11">
        <v>17634561</v>
      </c>
      <c r="BI13" s="8">
        <v>16627814</v>
      </c>
      <c r="BJ13" s="14">
        <f t="shared" si="20"/>
        <v>6.0545962325534886E-2</v>
      </c>
    </row>
    <row r="14" spans="1:62" x14ac:dyDescent="0.2">
      <c r="A14" s="16" t="s">
        <v>26</v>
      </c>
      <c r="B14" s="8">
        <v>5406385</v>
      </c>
      <c r="C14" s="8">
        <v>5195952</v>
      </c>
      <c r="D14" s="9">
        <f t="shared" si="0"/>
        <v>4.0499411849840072E-2</v>
      </c>
      <c r="E14" s="10">
        <v>3222844</v>
      </c>
      <c r="F14" s="10">
        <v>3135817</v>
      </c>
      <c r="G14" s="11">
        <v>3981531</v>
      </c>
      <c r="H14" s="8">
        <v>3672299</v>
      </c>
      <c r="I14" s="9">
        <f t="shared" si="1"/>
        <v>8.4206650929022908E-2</v>
      </c>
      <c r="J14" s="27">
        <v>5149727</v>
      </c>
      <c r="K14" s="15">
        <v>5005236</v>
      </c>
      <c r="L14" s="12">
        <f t="shared" si="2"/>
        <v>2.8867969462379017E-2</v>
      </c>
      <c r="M14" s="10">
        <v>5029695</v>
      </c>
      <c r="N14" s="13">
        <v>119515</v>
      </c>
      <c r="O14" s="10">
        <v>4905517</v>
      </c>
      <c r="P14" s="29">
        <v>99633</v>
      </c>
      <c r="Q14" s="27">
        <v>517</v>
      </c>
      <c r="R14" s="31">
        <v>86</v>
      </c>
      <c r="S14" s="27">
        <f t="shared" si="3"/>
        <v>14537643</v>
      </c>
      <c r="T14" s="15">
        <f t="shared" si="3"/>
        <v>13873487</v>
      </c>
      <c r="U14" s="14">
        <f t="shared" si="4"/>
        <v>4.7872319338317704E-2</v>
      </c>
      <c r="V14" s="11">
        <v>5035085</v>
      </c>
      <c r="W14" s="8">
        <v>3750772</v>
      </c>
      <c r="X14" s="12">
        <f t="shared" si="5"/>
        <v>0.34241297524882874</v>
      </c>
      <c r="Y14" s="8">
        <f t="shared" si="6"/>
        <v>1733878</v>
      </c>
      <c r="Z14" s="15">
        <f t="shared" si="6"/>
        <v>1625858</v>
      </c>
      <c r="AA14" s="12">
        <f t="shared" si="7"/>
        <v>6.643876648514202E-2</v>
      </c>
      <c r="AB14" s="8">
        <v>3301207</v>
      </c>
      <c r="AC14" s="8">
        <v>2124914</v>
      </c>
      <c r="AD14" s="9">
        <f t="shared" si="8"/>
        <v>0.55357205044533564</v>
      </c>
      <c r="AE14" s="11">
        <v>599518</v>
      </c>
      <c r="AF14" s="8">
        <v>601828</v>
      </c>
      <c r="AG14" s="14">
        <f t="shared" si="9"/>
        <v>-3.8383059611716286E-3</v>
      </c>
      <c r="AH14" s="27">
        <f t="shared" si="10"/>
        <v>5634603</v>
      </c>
      <c r="AI14" s="15">
        <f t="shared" si="10"/>
        <v>4352600</v>
      </c>
      <c r="AJ14" s="12">
        <f t="shared" si="11"/>
        <v>0.29453728805771262</v>
      </c>
      <c r="AK14" s="10">
        <v>33506</v>
      </c>
      <c r="AL14" s="10">
        <v>32807</v>
      </c>
      <c r="AM14" s="11">
        <v>5502508</v>
      </c>
      <c r="AN14" s="8">
        <v>5162898</v>
      </c>
      <c r="AO14" s="9">
        <f t="shared" si="12"/>
        <v>6.5778948179878727E-2</v>
      </c>
      <c r="AP14" s="11">
        <v>1566784</v>
      </c>
      <c r="AQ14" s="8">
        <v>1833655</v>
      </c>
      <c r="AR14" s="14">
        <f t="shared" si="13"/>
        <v>-0.14554046426399736</v>
      </c>
      <c r="AS14" s="27">
        <v>6665182</v>
      </c>
      <c r="AT14" s="15">
        <v>6008355</v>
      </c>
      <c r="AU14" s="14">
        <f t="shared" si="14"/>
        <v>0.1093189400426573</v>
      </c>
      <c r="AV14" s="27">
        <v>1462467</v>
      </c>
      <c r="AW14" s="15">
        <v>1262979</v>
      </c>
      <c r="AX14" s="9">
        <f t="shared" si="15"/>
        <v>0.15795036972111176</v>
      </c>
      <c r="AY14" s="27">
        <v>971245</v>
      </c>
      <c r="AZ14" s="15">
        <v>953182</v>
      </c>
      <c r="BA14" s="14">
        <f t="shared" si="16"/>
        <v>1.8950210977546789E-2</v>
      </c>
      <c r="BB14" s="11">
        <v>2557325</v>
      </c>
      <c r="BC14" s="8">
        <v>2708686</v>
      </c>
      <c r="BD14" s="9">
        <f t="shared" si="17"/>
        <v>-5.5879862043810125E-2</v>
      </c>
      <c r="BE14" s="11">
        <f t="shared" si="18"/>
        <v>18725511</v>
      </c>
      <c r="BF14" s="8">
        <f t="shared" si="18"/>
        <v>17929755</v>
      </c>
      <c r="BG14" s="9">
        <f t="shared" si="19"/>
        <v>4.4381866902252654E-2</v>
      </c>
      <c r="BH14" s="11">
        <v>38897757</v>
      </c>
      <c r="BI14" s="8">
        <v>36155842</v>
      </c>
      <c r="BJ14" s="14">
        <f t="shared" si="20"/>
        <v>7.5836015656888911E-2</v>
      </c>
    </row>
    <row r="15" spans="1:62" ht="15.05" thickBot="1" x14ac:dyDescent="0.25">
      <c r="A15" s="168" t="s">
        <v>27</v>
      </c>
      <c r="B15" s="368">
        <v>6691001</v>
      </c>
      <c r="C15" s="368">
        <v>6205441</v>
      </c>
      <c r="D15" s="369">
        <f t="shared" si="0"/>
        <v>7.8247460575324057E-2</v>
      </c>
      <c r="E15" s="370">
        <v>4044559</v>
      </c>
      <c r="F15" s="370">
        <v>3797377</v>
      </c>
      <c r="G15" s="371">
        <v>9260557</v>
      </c>
      <c r="H15" s="368">
        <v>9054667</v>
      </c>
      <c r="I15" s="369">
        <f t="shared" si="1"/>
        <v>2.2738550186329309E-2</v>
      </c>
      <c r="J15" s="372">
        <v>5485498</v>
      </c>
      <c r="K15" s="373">
        <v>5980804</v>
      </c>
      <c r="L15" s="374">
        <f t="shared" si="2"/>
        <v>-8.2815955848076661E-2</v>
      </c>
      <c r="M15" s="370">
        <v>5238924</v>
      </c>
      <c r="N15" s="375">
        <v>236858</v>
      </c>
      <c r="O15" s="370">
        <v>5763376</v>
      </c>
      <c r="P15" s="376">
        <v>215589</v>
      </c>
      <c r="Q15" s="372">
        <v>9716</v>
      </c>
      <c r="R15" s="377">
        <v>1839</v>
      </c>
      <c r="S15" s="372">
        <f t="shared" si="3"/>
        <v>21437056</v>
      </c>
      <c r="T15" s="373">
        <f t="shared" si="3"/>
        <v>21240912</v>
      </c>
      <c r="U15" s="378">
        <f t="shared" si="4"/>
        <v>9.2342551016642016E-3</v>
      </c>
      <c r="V15" s="371">
        <v>4280049</v>
      </c>
      <c r="W15" s="368">
        <v>4252053</v>
      </c>
      <c r="X15" s="374">
        <f t="shared" si="5"/>
        <v>6.5841136034758829E-3</v>
      </c>
      <c r="Y15" s="368">
        <f t="shared" si="6"/>
        <v>2097119</v>
      </c>
      <c r="Z15" s="373">
        <f t="shared" si="6"/>
        <v>1862778</v>
      </c>
      <c r="AA15" s="374">
        <f t="shared" si="7"/>
        <v>0.12580189373076123</v>
      </c>
      <c r="AB15" s="368">
        <v>2182930</v>
      </c>
      <c r="AC15" s="368">
        <v>2389275</v>
      </c>
      <c r="AD15" s="369">
        <f t="shared" si="8"/>
        <v>-8.6363018070335196E-2</v>
      </c>
      <c r="AE15" s="371">
        <v>940045</v>
      </c>
      <c r="AF15" s="368">
        <v>1255540</v>
      </c>
      <c r="AG15" s="379">
        <f t="shared" si="9"/>
        <v>-0.25128231677206625</v>
      </c>
      <c r="AH15" s="372">
        <f>AE15+V15</f>
        <v>5220094</v>
      </c>
      <c r="AI15" s="373">
        <f>AF15+W15</f>
        <v>5507593</v>
      </c>
      <c r="AJ15" s="374">
        <f t="shared" si="11"/>
        <v>-5.220048031871638E-2</v>
      </c>
      <c r="AK15" s="370">
        <v>125516</v>
      </c>
      <c r="AL15" s="370">
        <v>140549</v>
      </c>
      <c r="AM15" s="371">
        <v>8427158</v>
      </c>
      <c r="AN15" s="368">
        <v>7560031</v>
      </c>
      <c r="AO15" s="369">
        <f t="shared" si="12"/>
        <v>0.11469886829829146</v>
      </c>
      <c r="AP15" s="371">
        <v>1039306</v>
      </c>
      <c r="AQ15" s="368">
        <v>1203421</v>
      </c>
      <c r="AR15" s="378">
        <f t="shared" si="13"/>
        <v>-0.13637372124967073</v>
      </c>
      <c r="AS15" s="372">
        <v>6046237</v>
      </c>
      <c r="AT15" s="373">
        <v>5435823</v>
      </c>
      <c r="AU15" s="378">
        <f t="shared" si="14"/>
        <v>0.11229467920497038</v>
      </c>
      <c r="AV15" s="372">
        <v>875441</v>
      </c>
      <c r="AW15" s="373">
        <v>442785</v>
      </c>
      <c r="AX15" s="369">
        <f t="shared" si="15"/>
        <v>0.97712433799699627</v>
      </c>
      <c r="AY15" s="372">
        <v>1057073</v>
      </c>
      <c r="AZ15" s="373">
        <v>1167692</v>
      </c>
      <c r="BA15" s="378">
        <f t="shared" si="16"/>
        <v>-9.4733028915159112E-2</v>
      </c>
      <c r="BB15" s="371">
        <v>3475128</v>
      </c>
      <c r="BC15" s="368">
        <v>3365036</v>
      </c>
      <c r="BD15" s="369">
        <f t="shared" si="17"/>
        <v>3.2716440477902786E-2</v>
      </c>
      <c r="BE15" s="371">
        <f t="shared" si="18"/>
        <v>20920343</v>
      </c>
      <c r="BF15" s="368">
        <f t="shared" si="18"/>
        <v>19174788</v>
      </c>
      <c r="BG15" s="369">
        <f t="shared" si="19"/>
        <v>9.1033861756385503E-2</v>
      </c>
      <c r="BH15" s="371">
        <v>47577493</v>
      </c>
      <c r="BI15" s="368">
        <v>45923293</v>
      </c>
      <c r="BJ15" s="378">
        <f t="shared" si="20"/>
        <v>3.6020936042195473E-2</v>
      </c>
    </row>
    <row r="16" spans="1:62" ht="15.05" thickBot="1" x14ac:dyDescent="0.25">
      <c r="A16" s="169" t="s">
        <v>28</v>
      </c>
      <c r="B16" s="394">
        <f>SUM(B6:B15)</f>
        <v>71672044</v>
      </c>
      <c r="C16" s="394">
        <f>SUM(C6:C15)</f>
        <v>68702796</v>
      </c>
      <c r="D16" s="395">
        <f>((B16/C16)-1)</f>
        <v>4.3218735959450694E-2</v>
      </c>
      <c r="E16" s="396">
        <f>SUM(E6:E15)</f>
        <v>45093051</v>
      </c>
      <c r="F16" s="396">
        <f>SUM(F6:F15)</f>
        <v>43365703</v>
      </c>
      <c r="G16" s="397">
        <f>SUM(G6:G15)</f>
        <v>101418785</v>
      </c>
      <c r="H16" s="394">
        <f>SUM(H6:H15)</f>
        <v>99267966</v>
      </c>
      <c r="I16" s="395">
        <f>((G16/H16)-1)</f>
        <v>2.1666798330490566E-2</v>
      </c>
      <c r="J16" s="397">
        <f>SUM(J6:J15)</f>
        <v>55595608</v>
      </c>
      <c r="K16" s="398">
        <f>SUM(K6:K15)</f>
        <v>54321633</v>
      </c>
      <c r="L16" s="399">
        <f>((J16/K16)-1)</f>
        <v>2.3452442970556486E-2</v>
      </c>
      <c r="M16" s="396">
        <f t="shared" ref="M16:T16" si="21">SUM(M6:M15)</f>
        <v>53322358</v>
      </c>
      <c r="N16" s="400">
        <f t="shared" si="21"/>
        <v>2249089</v>
      </c>
      <c r="O16" s="396">
        <f t="shared" si="21"/>
        <v>52342255</v>
      </c>
      <c r="P16" s="401">
        <f t="shared" si="21"/>
        <v>1972207</v>
      </c>
      <c r="Q16" s="402">
        <f t="shared" si="21"/>
        <v>24161</v>
      </c>
      <c r="R16" s="403">
        <f t="shared" si="21"/>
        <v>7171</v>
      </c>
      <c r="S16" s="402">
        <f t="shared" si="21"/>
        <v>228686437</v>
      </c>
      <c r="T16" s="404">
        <f t="shared" si="21"/>
        <v>222292395</v>
      </c>
      <c r="U16" s="405">
        <f>((S16/T16)-1)</f>
        <v>2.8764105942535645E-2</v>
      </c>
      <c r="V16" s="397">
        <f>SUM(V6:V15)</f>
        <v>67869444</v>
      </c>
      <c r="W16" s="394">
        <f>SUM(W6:W15)</f>
        <v>46962560</v>
      </c>
      <c r="X16" s="399">
        <f>((V16/W16)-1)</f>
        <v>0.44518194919527376</v>
      </c>
      <c r="Y16" s="394">
        <f>SUM(Y6:Y15)</f>
        <v>29941205</v>
      </c>
      <c r="Z16" s="394">
        <f>SUM(Z6:Z15)</f>
        <v>19557372</v>
      </c>
      <c r="AA16" s="399">
        <f>((Y16/Z16)-1)</f>
        <v>0.53094214294231357</v>
      </c>
      <c r="AB16" s="394">
        <f>SUM(AB6:AB15)</f>
        <v>37928239</v>
      </c>
      <c r="AC16" s="394">
        <f>SUM(AC6:AC15)</f>
        <v>27405188</v>
      </c>
      <c r="AD16" s="395">
        <f>((AB16/AC16)-1)</f>
        <v>0.3839802522062612</v>
      </c>
      <c r="AE16" s="397">
        <f>SUM(AE6:AE15)</f>
        <v>7647983</v>
      </c>
      <c r="AF16" s="394">
        <f>SUM(AF6:AF15)</f>
        <v>7561999</v>
      </c>
      <c r="AG16" s="406">
        <f t="shared" si="9"/>
        <v>1.1370538398643104E-2</v>
      </c>
      <c r="AH16" s="402">
        <f>SUM(AH6:AH15)</f>
        <v>75517427</v>
      </c>
      <c r="AI16" s="404">
        <f>SUM(AI6:AI15)</f>
        <v>54524559</v>
      </c>
      <c r="AJ16" s="399">
        <f>((AH16/AI16)-1)</f>
        <v>0.38501674080481796</v>
      </c>
      <c r="AK16" s="396">
        <f>SUM(AK6:AK15)</f>
        <v>1157649</v>
      </c>
      <c r="AL16" s="396">
        <f>SUM(AL6:AL15)</f>
        <v>1103859</v>
      </c>
      <c r="AM16" s="397">
        <f>SUM(AM6:AM15)</f>
        <v>72824513</v>
      </c>
      <c r="AN16" s="394">
        <f>SUM(AN6:AN15)</f>
        <v>68782912</v>
      </c>
      <c r="AO16" s="395">
        <f>((AM16/AN16)-1)</f>
        <v>5.8758794626200261E-2</v>
      </c>
      <c r="AP16" s="397">
        <f>SUM(AP6:AP15)</f>
        <v>10318738</v>
      </c>
      <c r="AQ16" s="394">
        <f>SUM(AQ6:AQ15)</f>
        <v>11219761</v>
      </c>
      <c r="AR16" s="405">
        <f>((AP16/AQ16)-1)</f>
        <v>-8.0306790848753362E-2</v>
      </c>
      <c r="AS16" s="402">
        <f>SUM(AS6:AS15)</f>
        <v>59725493</v>
      </c>
      <c r="AT16" s="404">
        <f>SUM(AT6:AT15)</f>
        <v>56766330</v>
      </c>
      <c r="AU16" s="405">
        <f>((AS16/AT16)-1)</f>
        <v>5.2128841163415096E-2</v>
      </c>
      <c r="AV16" s="402">
        <f>SUM(AV6:AV15)</f>
        <v>16308157</v>
      </c>
      <c r="AW16" s="404">
        <f>SUM(AW6:AW15)</f>
        <v>12477692</v>
      </c>
      <c r="AX16" s="395">
        <f>((AV16/AW16)-1)</f>
        <v>0.30698505781357643</v>
      </c>
      <c r="AY16" s="402">
        <f>SUM(AY6:AY15)</f>
        <v>12672131</v>
      </c>
      <c r="AZ16" s="404">
        <f>SUM(AZ6:AZ15)</f>
        <v>11432530</v>
      </c>
      <c r="BA16" s="405">
        <f>((AY16/AZ16)-1)</f>
        <v>0.10842753091397972</v>
      </c>
      <c r="BB16" s="397">
        <f>SUM(BB6:BB15)</f>
        <v>39418388</v>
      </c>
      <c r="BC16" s="394">
        <f>SUM(BC6:BC15)</f>
        <v>39516427</v>
      </c>
      <c r="BD16" s="395">
        <f>((BB16/BC16)-1)</f>
        <v>-2.4809682312624259E-3</v>
      </c>
      <c r="BE16" s="397">
        <f>SUM(BE6:BE15)</f>
        <v>211267420</v>
      </c>
      <c r="BF16" s="394">
        <f>SUM(BF6:BF15)</f>
        <v>200195652</v>
      </c>
      <c r="BG16" s="395">
        <f>((BE16/BF16)-1)</f>
        <v>5.5304737587407837E-2</v>
      </c>
      <c r="BH16" s="397">
        <f>SUM(BH6:BH15)</f>
        <v>515471284</v>
      </c>
      <c r="BI16" s="394">
        <f>SUM(BI6:BI15)</f>
        <v>477012606</v>
      </c>
      <c r="BJ16" s="405">
        <f>((BH16/BI16)-1)</f>
        <v>8.0624028623679678E-2</v>
      </c>
    </row>
    <row r="17" spans="1:62" x14ac:dyDescent="0.2">
      <c r="A17" s="170" t="s">
        <v>29</v>
      </c>
      <c r="B17" s="380">
        <v>423939</v>
      </c>
      <c r="C17" s="380">
        <v>363888</v>
      </c>
      <c r="D17" s="381">
        <f t="shared" si="0"/>
        <v>0.16502605197203546</v>
      </c>
      <c r="E17" s="382">
        <v>238835</v>
      </c>
      <c r="F17" s="382">
        <v>207685</v>
      </c>
      <c r="G17" s="383">
        <v>391613</v>
      </c>
      <c r="H17" s="380">
        <v>340669</v>
      </c>
      <c r="I17" s="381">
        <f t="shared" si="1"/>
        <v>0.14954105011022434</v>
      </c>
      <c r="J17" s="384">
        <v>187190</v>
      </c>
      <c r="K17" s="385">
        <v>171575</v>
      </c>
      <c r="L17" s="386">
        <f t="shared" si="2"/>
        <v>9.1009762494535851E-2</v>
      </c>
      <c r="M17" s="382">
        <v>178862</v>
      </c>
      <c r="N17" s="387">
        <v>8328</v>
      </c>
      <c r="O17" s="382">
        <v>163430</v>
      </c>
      <c r="P17" s="388">
        <v>8145</v>
      </c>
      <c r="Q17" s="384">
        <v>0</v>
      </c>
      <c r="R17" s="389">
        <v>0</v>
      </c>
      <c r="S17" s="390">
        <f>B17+G17+J17</f>
        <v>1002742</v>
      </c>
      <c r="T17" s="385">
        <f>C17+H17+K17</f>
        <v>876132</v>
      </c>
      <c r="U17" s="391">
        <f t="shared" si="4"/>
        <v>0.14451018796254456</v>
      </c>
      <c r="V17" s="383">
        <v>92201</v>
      </c>
      <c r="W17" s="380">
        <v>90649</v>
      </c>
      <c r="X17" s="386">
        <f t="shared" si="5"/>
        <v>1.7120983132742795E-2</v>
      </c>
      <c r="Y17" s="392">
        <f>V17-AB17</f>
        <v>22875</v>
      </c>
      <c r="Z17" s="385">
        <f>W17-AC17</f>
        <v>10156</v>
      </c>
      <c r="AA17" s="386">
        <f t="shared" si="7"/>
        <v>1.2523631350925561</v>
      </c>
      <c r="AB17" s="380">
        <v>69326</v>
      </c>
      <c r="AC17" s="380">
        <v>80493</v>
      </c>
      <c r="AD17" s="381">
        <f t="shared" si="8"/>
        <v>-0.13873256059533123</v>
      </c>
      <c r="AE17" s="383">
        <v>0</v>
      </c>
      <c r="AF17" s="380">
        <v>0</v>
      </c>
      <c r="AG17" s="52" t="s">
        <v>96</v>
      </c>
      <c r="AH17" s="390">
        <f>AE17+V17</f>
        <v>92201</v>
      </c>
      <c r="AI17" s="385">
        <f>AF17+W17</f>
        <v>90649</v>
      </c>
      <c r="AJ17" s="386">
        <f t="shared" si="11"/>
        <v>1.7120983132742795E-2</v>
      </c>
      <c r="AK17" s="382">
        <v>8546</v>
      </c>
      <c r="AL17" s="382">
        <v>7681</v>
      </c>
      <c r="AM17" s="383">
        <v>812835</v>
      </c>
      <c r="AN17" s="380">
        <v>685714</v>
      </c>
      <c r="AO17" s="381">
        <f t="shared" si="12"/>
        <v>0.1853848689103621</v>
      </c>
      <c r="AP17" s="383">
        <v>22626</v>
      </c>
      <c r="AQ17" s="380">
        <v>20516</v>
      </c>
      <c r="AR17" s="391">
        <f t="shared" si="13"/>
        <v>0.10284655878338866</v>
      </c>
      <c r="AS17" s="384">
        <v>312049</v>
      </c>
      <c r="AT17" s="385">
        <v>296428</v>
      </c>
      <c r="AU17" s="391">
        <f t="shared" si="14"/>
        <v>5.2697450983038019E-2</v>
      </c>
      <c r="AV17" s="384">
        <v>8385</v>
      </c>
      <c r="AW17" s="385">
        <v>300</v>
      </c>
      <c r="AX17" s="381">
        <f t="shared" si="15"/>
        <v>26.95</v>
      </c>
      <c r="AY17" s="384">
        <v>11644</v>
      </c>
      <c r="AZ17" s="385">
        <v>16037</v>
      </c>
      <c r="BA17" s="391">
        <f t="shared" si="16"/>
        <v>-0.27392903909708799</v>
      </c>
      <c r="BB17" s="383">
        <v>101960</v>
      </c>
      <c r="BC17" s="380">
        <v>103836</v>
      </c>
      <c r="BD17" s="381">
        <f t="shared" si="17"/>
        <v>-1.8066951731576686E-2</v>
      </c>
      <c r="BE17" s="393">
        <f>SUM(AM17,AP17,AS17,AV17,AY17,BB17)</f>
        <v>1269499</v>
      </c>
      <c r="BF17" s="392">
        <f>SUM(AN17,AQ17,AT17,AW17,AZ17,BC17)</f>
        <v>1122831</v>
      </c>
      <c r="BG17" s="381">
        <f t="shared" si="19"/>
        <v>0.13062339746586971</v>
      </c>
      <c r="BH17" s="383">
        <v>2364442</v>
      </c>
      <c r="BI17" s="380">
        <v>2089612</v>
      </c>
      <c r="BJ17" s="391">
        <f t="shared" si="20"/>
        <v>0.13152202418439396</v>
      </c>
    </row>
    <row r="18" spans="1:62" x14ac:dyDescent="0.2">
      <c r="A18" s="16" t="s">
        <v>30</v>
      </c>
      <c r="B18" s="17">
        <v>1697942</v>
      </c>
      <c r="C18" s="17">
        <v>1616536</v>
      </c>
      <c r="D18" s="9">
        <f t="shared" si="0"/>
        <v>5.0358297000499874E-2</v>
      </c>
      <c r="E18" s="18">
        <v>870907</v>
      </c>
      <c r="F18" s="18">
        <v>828197</v>
      </c>
      <c r="G18" s="19">
        <v>1788914</v>
      </c>
      <c r="H18" s="17">
        <v>1756920</v>
      </c>
      <c r="I18" s="9">
        <f t="shared" si="1"/>
        <v>1.8210277075791703E-2</v>
      </c>
      <c r="J18" s="28">
        <v>919472</v>
      </c>
      <c r="K18" s="21">
        <v>886942</v>
      </c>
      <c r="L18" s="12">
        <f t="shared" si="2"/>
        <v>3.6676580881275234E-2</v>
      </c>
      <c r="M18" s="18">
        <v>892968</v>
      </c>
      <c r="N18" s="20">
        <v>26201</v>
      </c>
      <c r="O18" s="18">
        <v>864108</v>
      </c>
      <c r="P18" s="30">
        <v>22816</v>
      </c>
      <c r="Q18" s="28">
        <v>303</v>
      </c>
      <c r="R18" s="32">
        <v>18</v>
      </c>
      <c r="S18" s="27">
        <f t="shared" ref="S18:T21" si="22">B18+G18+J18</f>
        <v>4406328</v>
      </c>
      <c r="T18" s="21">
        <f t="shared" si="22"/>
        <v>4260398</v>
      </c>
      <c r="U18" s="14">
        <f t="shared" si="4"/>
        <v>3.4252668412669385E-2</v>
      </c>
      <c r="V18" s="19">
        <v>974324</v>
      </c>
      <c r="W18" s="17">
        <v>1178724</v>
      </c>
      <c r="X18" s="12">
        <f t="shared" si="5"/>
        <v>-0.17340785459530816</v>
      </c>
      <c r="Y18" s="8">
        <f t="shared" ref="Y18:Z21" si="23">V18-AB18</f>
        <v>308682</v>
      </c>
      <c r="Z18" s="21">
        <f t="shared" si="23"/>
        <v>640506</v>
      </c>
      <c r="AA18" s="12">
        <f t="shared" si="7"/>
        <v>-0.51806540453953587</v>
      </c>
      <c r="AB18" s="17">
        <v>665642</v>
      </c>
      <c r="AC18" s="17">
        <v>538218</v>
      </c>
      <c r="AD18" s="9">
        <f t="shared" si="8"/>
        <v>0.23675165081807004</v>
      </c>
      <c r="AE18" s="19">
        <v>138171</v>
      </c>
      <c r="AF18" s="17">
        <v>58855</v>
      </c>
      <c r="AG18" s="14">
        <f t="shared" si="9"/>
        <v>1.3476510067114096</v>
      </c>
      <c r="AH18" s="27">
        <f t="shared" ref="AH18:AI21" si="24">AE18+V18</f>
        <v>1112495</v>
      </c>
      <c r="AI18" s="21">
        <f t="shared" si="24"/>
        <v>1237579</v>
      </c>
      <c r="AJ18" s="12">
        <f t="shared" si="11"/>
        <v>-0.10107152755500859</v>
      </c>
      <c r="AK18" s="18">
        <v>12450</v>
      </c>
      <c r="AL18" s="18">
        <v>8896</v>
      </c>
      <c r="AM18" s="19">
        <v>1808723</v>
      </c>
      <c r="AN18" s="17">
        <v>1680898</v>
      </c>
      <c r="AO18" s="9">
        <f t="shared" si="12"/>
        <v>7.6045661307229784E-2</v>
      </c>
      <c r="AP18" s="19">
        <v>265053</v>
      </c>
      <c r="AQ18" s="17">
        <v>285356</v>
      </c>
      <c r="AR18" s="14">
        <f t="shared" si="13"/>
        <v>-7.1149721751075812E-2</v>
      </c>
      <c r="AS18" s="28">
        <v>2178912</v>
      </c>
      <c r="AT18" s="21">
        <v>2041347</v>
      </c>
      <c r="AU18" s="14">
        <f t="shared" si="14"/>
        <v>6.7389326753364287E-2</v>
      </c>
      <c r="AV18" s="28">
        <v>175784</v>
      </c>
      <c r="AW18" s="21">
        <v>173321</v>
      </c>
      <c r="AX18" s="9">
        <f t="shared" si="15"/>
        <v>1.4210626525348991E-2</v>
      </c>
      <c r="AY18" s="28">
        <v>423686</v>
      </c>
      <c r="AZ18" s="21">
        <v>439326</v>
      </c>
      <c r="BA18" s="14">
        <f t="shared" si="16"/>
        <v>-3.5599987253201459E-2</v>
      </c>
      <c r="BB18" s="19">
        <v>998589</v>
      </c>
      <c r="BC18" s="17">
        <v>991631</v>
      </c>
      <c r="BD18" s="9">
        <f t="shared" si="17"/>
        <v>7.0167229544053633E-3</v>
      </c>
      <c r="BE18" s="11">
        <f t="shared" ref="BE18:BF21" si="25">SUM(AM18,AP18,AS18,AV18,AY18,BB18)</f>
        <v>5850747</v>
      </c>
      <c r="BF18" s="8">
        <f t="shared" si="25"/>
        <v>5611879</v>
      </c>
      <c r="BG18" s="9">
        <f t="shared" si="19"/>
        <v>4.2564709609740348E-2</v>
      </c>
      <c r="BH18" s="19">
        <v>11369570</v>
      </c>
      <c r="BI18" s="17">
        <v>11109856</v>
      </c>
      <c r="BJ18" s="14">
        <f t="shared" si="20"/>
        <v>2.3376900654697996E-2</v>
      </c>
    </row>
    <row r="19" spans="1:62" x14ac:dyDescent="0.2">
      <c r="A19" s="16" t="s">
        <v>31</v>
      </c>
      <c r="B19" s="17">
        <v>2449295</v>
      </c>
      <c r="C19" s="17">
        <v>2270625</v>
      </c>
      <c r="D19" s="9">
        <f t="shared" si="0"/>
        <v>7.8687586017065714E-2</v>
      </c>
      <c r="E19" s="18">
        <v>1461397</v>
      </c>
      <c r="F19" s="18">
        <v>1366880</v>
      </c>
      <c r="G19" s="19">
        <v>2452929</v>
      </c>
      <c r="H19" s="17">
        <v>2355933</v>
      </c>
      <c r="I19" s="9">
        <f t="shared" si="1"/>
        <v>4.117095010766425E-2</v>
      </c>
      <c r="J19" s="28">
        <v>1511729</v>
      </c>
      <c r="K19" s="21">
        <v>1527397</v>
      </c>
      <c r="L19" s="12">
        <f t="shared" si="2"/>
        <v>-1.0257974842166062E-2</v>
      </c>
      <c r="M19" s="18">
        <v>1470257</v>
      </c>
      <c r="N19" s="20">
        <v>41404</v>
      </c>
      <c r="O19" s="18">
        <v>1497981</v>
      </c>
      <c r="P19" s="30">
        <v>29340</v>
      </c>
      <c r="Q19" s="28">
        <v>68</v>
      </c>
      <c r="R19" s="32">
        <v>76</v>
      </c>
      <c r="S19" s="27">
        <f t="shared" si="22"/>
        <v>6413953</v>
      </c>
      <c r="T19" s="21">
        <f t="shared" si="22"/>
        <v>6153955</v>
      </c>
      <c r="U19" s="14">
        <f t="shared" si="4"/>
        <v>4.224892772209099E-2</v>
      </c>
      <c r="V19" s="19">
        <v>2142856</v>
      </c>
      <c r="W19" s="17">
        <v>2594599</v>
      </c>
      <c r="X19" s="12">
        <f t="shared" si="5"/>
        <v>-0.17410898562745147</v>
      </c>
      <c r="Y19" s="8">
        <f t="shared" si="23"/>
        <v>871059</v>
      </c>
      <c r="Z19" s="21">
        <f t="shared" si="23"/>
        <v>1258649</v>
      </c>
      <c r="AA19" s="12">
        <f t="shared" si="7"/>
        <v>-0.30794129260818548</v>
      </c>
      <c r="AB19" s="17">
        <v>1271797</v>
      </c>
      <c r="AC19" s="17">
        <v>1335950</v>
      </c>
      <c r="AD19" s="9">
        <f t="shared" si="8"/>
        <v>-4.8020509749616358E-2</v>
      </c>
      <c r="AE19" s="19">
        <v>619441</v>
      </c>
      <c r="AF19" s="17">
        <v>567070</v>
      </c>
      <c r="AG19" s="14">
        <f t="shared" si="9"/>
        <v>9.2353677676477286E-2</v>
      </c>
      <c r="AH19" s="27">
        <f t="shared" si="24"/>
        <v>2762297</v>
      </c>
      <c r="AI19" s="21">
        <f t="shared" si="24"/>
        <v>3161669</v>
      </c>
      <c r="AJ19" s="12">
        <f t="shared" si="11"/>
        <v>-0.12631682823217738</v>
      </c>
      <c r="AK19" s="18">
        <v>0</v>
      </c>
      <c r="AL19" s="18">
        <v>0</v>
      </c>
      <c r="AM19" s="19">
        <v>1711532</v>
      </c>
      <c r="AN19" s="17">
        <v>1833118</v>
      </c>
      <c r="AO19" s="9">
        <f t="shared" si="12"/>
        <v>-6.63274268214048E-2</v>
      </c>
      <c r="AP19" s="19">
        <v>405159</v>
      </c>
      <c r="AQ19" s="17">
        <v>402522</v>
      </c>
      <c r="AR19" s="14">
        <f t="shared" si="13"/>
        <v>6.5511947173073626E-3</v>
      </c>
      <c r="AS19" s="28">
        <v>1671779</v>
      </c>
      <c r="AT19" s="21">
        <v>1669193</v>
      </c>
      <c r="AU19" s="14">
        <f t="shared" si="14"/>
        <v>1.5492516443573745E-3</v>
      </c>
      <c r="AV19" s="28">
        <v>749598</v>
      </c>
      <c r="AW19" s="21">
        <v>475081</v>
      </c>
      <c r="AX19" s="9">
        <f t="shared" si="15"/>
        <v>0.5778319907552607</v>
      </c>
      <c r="AY19" s="28">
        <v>380646</v>
      </c>
      <c r="AZ19" s="21">
        <v>620163</v>
      </c>
      <c r="BA19" s="14">
        <f t="shared" si="16"/>
        <v>-0.38621620444947535</v>
      </c>
      <c r="BB19" s="19">
        <v>1086966</v>
      </c>
      <c r="BC19" s="17">
        <v>1072074</v>
      </c>
      <c r="BD19" s="9">
        <f t="shared" si="17"/>
        <v>1.3890832162705147E-2</v>
      </c>
      <c r="BE19" s="11">
        <f t="shared" si="25"/>
        <v>6005680</v>
      </c>
      <c r="BF19" s="8">
        <f t="shared" si="25"/>
        <v>6072151</v>
      </c>
      <c r="BG19" s="9">
        <f t="shared" si="19"/>
        <v>-1.0946862158072168E-2</v>
      </c>
      <c r="BH19" s="19">
        <v>15181930</v>
      </c>
      <c r="BI19" s="17">
        <v>15387775</v>
      </c>
      <c r="BJ19" s="14">
        <f t="shared" si="20"/>
        <v>-1.337717766213764E-2</v>
      </c>
    </row>
    <row r="20" spans="1:62" x14ac:dyDescent="0.2">
      <c r="A20" s="16" t="s">
        <v>32</v>
      </c>
      <c r="B20" s="17">
        <v>2315126</v>
      </c>
      <c r="C20" s="17">
        <v>2187256</v>
      </c>
      <c r="D20" s="9">
        <f t="shared" si="0"/>
        <v>5.8461378092002025E-2</v>
      </c>
      <c r="E20" s="18">
        <v>1525607</v>
      </c>
      <c r="F20" s="18">
        <v>1454314</v>
      </c>
      <c r="G20" s="19">
        <v>1354529</v>
      </c>
      <c r="H20" s="17">
        <v>1393571</v>
      </c>
      <c r="I20" s="9">
        <f t="shared" si="1"/>
        <v>-2.8015795391838627E-2</v>
      </c>
      <c r="J20" s="28">
        <v>1451949</v>
      </c>
      <c r="K20" s="21">
        <v>1531544</v>
      </c>
      <c r="L20" s="12">
        <f t="shared" si="2"/>
        <v>-5.1970429840735854E-2</v>
      </c>
      <c r="M20" s="18">
        <v>1338693</v>
      </c>
      <c r="N20" s="20">
        <v>112015</v>
      </c>
      <c r="O20" s="18">
        <v>1440025</v>
      </c>
      <c r="P20" s="30">
        <v>91286</v>
      </c>
      <c r="Q20" s="28">
        <v>1241</v>
      </c>
      <c r="R20" s="32">
        <v>233</v>
      </c>
      <c r="S20" s="27">
        <f t="shared" si="22"/>
        <v>5121604</v>
      </c>
      <c r="T20" s="21">
        <f t="shared" si="22"/>
        <v>5112371</v>
      </c>
      <c r="U20" s="14">
        <f t="shared" si="4"/>
        <v>1.8060113399438471E-3</v>
      </c>
      <c r="V20" s="19">
        <v>3499926</v>
      </c>
      <c r="W20" s="17">
        <v>3391505</v>
      </c>
      <c r="X20" s="12">
        <f t="shared" si="5"/>
        <v>3.1968403407926616E-2</v>
      </c>
      <c r="Y20" s="8">
        <f t="shared" si="23"/>
        <v>2965742</v>
      </c>
      <c r="Z20" s="21">
        <f t="shared" si="23"/>
        <v>970396</v>
      </c>
      <c r="AA20" s="12">
        <f t="shared" si="7"/>
        <v>2.0562182861429767</v>
      </c>
      <c r="AB20" s="17">
        <v>534184</v>
      </c>
      <c r="AC20" s="17">
        <v>2421109</v>
      </c>
      <c r="AD20" s="9">
        <f t="shared" si="8"/>
        <v>-0.77936391959221996</v>
      </c>
      <c r="AE20" s="19">
        <v>473</v>
      </c>
      <c r="AF20" s="17">
        <v>3696</v>
      </c>
      <c r="AG20" s="14">
        <f t="shared" si="9"/>
        <v>-0.87202380952380953</v>
      </c>
      <c r="AH20" s="27">
        <f t="shared" si="24"/>
        <v>3500399</v>
      </c>
      <c r="AI20" s="21">
        <f t="shared" si="24"/>
        <v>3395201</v>
      </c>
      <c r="AJ20" s="12">
        <f t="shared" si="11"/>
        <v>3.0984321694061734E-2</v>
      </c>
      <c r="AK20" s="18">
        <v>44790</v>
      </c>
      <c r="AL20" s="18">
        <v>41745</v>
      </c>
      <c r="AM20" s="19">
        <v>1634642</v>
      </c>
      <c r="AN20" s="17">
        <v>1843428</v>
      </c>
      <c r="AO20" s="9">
        <f t="shared" si="12"/>
        <v>-0.11325964453181792</v>
      </c>
      <c r="AP20" s="19">
        <v>303302</v>
      </c>
      <c r="AQ20" s="17">
        <v>289641</v>
      </c>
      <c r="AR20" s="14">
        <f t="shared" si="13"/>
        <v>4.7165283920439505E-2</v>
      </c>
      <c r="AS20" s="28">
        <v>1727394</v>
      </c>
      <c r="AT20" s="21">
        <v>1936037</v>
      </c>
      <c r="AU20" s="14">
        <f t="shared" si="14"/>
        <v>-0.10776808501077195</v>
      </c>
      <c r="AV20" s="28">
        <v>20187</v>
      </c>
      <c r="AW20" s="21">
        <v>9323</v>
      </c>
      <c r="AX20" s="9">
        <f t="shared" si="15"/>
        <v>1.1652901426579425</v>
      </c>
      <c r="AY20" s="28">
        <v>447878</v>
      </c>
      <c r="AZ20" s="21">
        <v>281000</v>
      </c>
      <c r="BA20" s="14">
        <f t="shared" si="16"/>
        <v>0.5938718861209964</v>
      </c>
      <c r="BB20" s="19">
        <v>1046885</v>
      </c>
      <c r="BC20" s="17">
        <v>1014647</v>
      </c>
      <c r="BD20" s="9">
        <f t="shared" si="17"/>
        <v>3.177262634196909E-2</v>
      </c>
      <c r="BE20" s="11">
        <f t="shared" si="25"/>
        <v>5180288</v>
      </c>
      <c r="BF20" s="8">
        <f t="shared" si="25"/>
        <v>5374076</v>
      </c>
      <c r="BG20" s="9">
        <f t="shared" si="19"/>
        <v>-3.6059780323166257E-2</v>
      </c>
      <c r="BH20" s="19">
        <v>13802291</v>
      </c>
      <c r="BI20" s="17">
        <v>13881648</v>
      </c>
      <c r="BJ20" s="14">
        <f t="shared" si="20"/>
        <v>-5.7166843590904515E-3</v>
      </c>
    </row>
    <row r="21" spans="1:62" ht="15.05" thickBot="1" x14ac:dyDescent="0.25">
      <c r="A21" s="168" t="s">
        <v>33</v>
      </c>
      <c r="B21" s="407">
        <v>1586211</v>
      </c>
      <c r="C21" s="407">
        <v>1528337</v>
      </c>
      <c r="D21" s="408">
        <f>((B21/C21)-1)</f>
        <v>3.7867302826536386E-2</v>
      </c>
      <c r="E21" s="409">
        <v>1018632</v>
      </c>
      <c r="F21" s="409">
        <v>992324</v>
      </c>
      <c r="G21" s="410">
        <v>662995</v>
      </c>
      <c r="H21" s="407">
        <v>665304</v>
      </c>
      <c r="I21" s="408">
        <f>((G21/H21)-1)</f>
        <v>-3.4705938939191272E-3</v>
      </c>
      <c r="J21" s="411">
        <v>956450</v>
      </c>
      <c r="K21" s="412">
        <v>985554</v>
      </c>
      <c r="L21" s="413">
        <f>((J21/K21)-1)</f>
        <v>-2.953059903363997E-2</v>
      </c>
      <c r="M21" s="409">
        <v>921417</v>
      </c>
      <c r="N21" s="414">
        <v>35033</v>
      </c>
      <c r="O21" s="409">
        <v>965538</v>
      </c>
      <c r="P21" s="415">
        <v>20016</v>
      </c>
      <c r="Q21" s="411">
        <v>0</v>
      </c>
      <c r="R21" s="416">
        <v>0</v>
      </c>
      <c r="S21" s="372">
        <f t="shared" si="22"/>
        <v>3205656</v>
      </c>
      <c r="T21" s="412">
        <f t="shared" si="22"/>
        <v>3179195</v>
      </c>
      <c r="U21" s="417">
        <f>((S21/T21)-1)</f>
        <v>8.3231761499373835E-3</v>
      </c>
      <c r="V21" s="410">
        <v>1668506</v>
      </c>
      <c r="W21" s="407">
        <v>1134612</v>
      </c>
      <c r="X21" s="413">
        <f>((V21/W21)-1)</f>
        <v>0.47055204774848147</v>
      </c>
      <c r="Y21" s="368">
        <f t="shared" si="23"/>
        <v>936463</v>
      </c>
      <c r="Z21" s="412">
        <f t="shared" si="23"/>
        <v>311227</v>
      </c>
      <c r="AA21" s="413">
        <f>((Y21/Z21)-1)</f>
        <v>2.0089388131492449</v>
      </c>
      <c r="AB21" s="407">
        <v>732043</v>
      </c>
      <c r="AC21" s="407">
        <v>823385</v>
      </c>
      <c r="AD21" s="408">
        <f>((AB21/AC21)-1)</f>
        <v>-0.11093473891314509</v>
      </c>
      <c r="AE21" s="410">
        <v>0</v>
      </c>
      <c r="AF21" s="407">
        <v>18831</v>
      </c>
      <c r="AG21" s="418" t="s">
        <v>124</v>
      </c>
      <c r="AH21" s="372">
        <f t="shared" si="24"/>
        <v>1668506</v>
      </c>
      <c r="AI21" s="412">
        <f t="shared" si="24"/>
        <v>1153443</v>
      </c>
      <c r="AJ21" s="413">
        <f>((AH21/AI21)-1)</f>
        <v>0.44654395579148698</v>
      </c>
      <c r="AK21" s="409">
        <v>9984</v>
      </c>
      <c r="AL21" s="409">
        <v>8486</v>
      </c>
      <c r="AM21" s="410">
        <v>1173187</v>
      </c>
      <c r="AN21" s="407">
        <v>1363925</v>
      </c>
      <c r="AO21" s="408">
        <f>((AM21/AN21)-1)</f>
        <v>-0.13984493282255261</v>
      </c>
      <c r="AP21" s="410">
        <v>170363</v>
      </c>
      <c r="AQ21" s="407">
        <v>176446</v>
      </c>
      <c r="AR21" s="417">
        <f>((AP21/AQ21)-1)</f>
        <v>-3.4475136869070444E-2</v>
      </c>
      <c r="AS21" s="411">
        <v>2175985</v>
      </c>
      <c r="AT21" s="412">
        <v>1696488</v>
      </c>
      <c r="AU21" s="417">
        <f>((AS21/AT21)-1)</f>
        <v>0.28264096179872777</v>
      </c>
      <c r="AV21" s="411">
        <v>1283380</v>
      </c>
      <c r="AW21" s="412">
        <v>928593</v>
      </c>
      <c r="AX21" s="408">
        <f>((AV21/AW21)-1)</f>
        <v>0.38206943192550447</v>
      </c>
      <c r="AY21" s="411">
        <v>528329</v>
      </c>
      <c r="AZ21" s="412">
        <v>470353</v>
      </c>
      <c r="BA21" s="417">
        <f>((AY21/AZ21)-1)</f>
        <v>0.12326061489987317</v>
      </c>
      <c r="BB21" s="410">
        <v>698820</v>
      </c>
      <c r="BC21" s="407">
        <v>709957</v>
      </c>
      <c r="BD21" s="408">
        <f>((BB21/BC21)-1)</f>
        <v>-1.5686865542561046E-2</v>
      </c>
      <c r="BE21" s="371">
        <f t="shared" si="25"/>
        <v>6030064</v>
      </c>
      <c r="BF21" s="368">
        <f t="shared" si="25"/>
        <v>5345762</v>
      </c>
      <c r="BG21" s="408">
        <f>((BE21/BF21)-1)</f>
        <v>0.12800831761683362</v>
      </c>
      <c r="BH21" s="410">
        <v>10904226</v>
      </c>
      <c r="BI21" s="407">
        <v>9678400</v>
      </c>
      <c r="BJ21" s="417">
        <f>((BH21/BI21)-1)</f>
        <v>0.12665585220697628</v>
      </c>
    </row>
    <row r="22" spans="1:62" ht="15.05" thickBot="1" x14ac:dyDescent="0.25">
      <c r="A22" s="286" t="s">
        <v>34</v>
      </c>
      <c r="B22" s="419">
        <f>SUM(B17:B21)</f>
        <v>8472513</v>
      </c>
      <c r="C22" s="419">
        <f>SUM(C17:C21)</f>
        <v>7966642</v>
      </c>
      <c r="D22" s="420">
        <f>((B22/C22)-1)</f>
        <v>6.3498648489539233E-2</v>
      </c>
      <c r="E22" s="421">
        <f>SUM(E17:E21)</f>
        <v>5115378</v>
      </c>
      <c r="F22" s="421">
        <f>SUM(F17:F21)</f>
        <v>4849400</v>
      </c>
      <c r="G22" s="422">
        <f>SUM(G17:G21)</f>
        <v>6650980</v>
      </c>
      <c r="H22" s="419">
        <f>SUM(H17:H21)</f>
        <v>6512397</v>
      </c>
      <c r="I22" s="420">
        <f>((G22/H22)-1)</f>
        <v>2.1279875904371304E-2</v>
      </c>
      <c r="J22" s="423">
        <f>SUM(J17:J21)</f>
        <v>5026790</v>
      </c>
      <c r="K22" s="424">
        <f>SUM(K17:K21)</f>
        <v>5103012</v>
      </c>
      <c r="L22" s="425">
        <f>((J22/K22)-1)</f>
        <v>-1.4936668775225259E-2</v>
      </c>
      <c r="M22" s="421">
        <f t="shared" ref="M22:S22" si="26">SUM(M17:M21)</f>
        <v>4802197</v>
      </c>
      <c r="N22" s="426">
        <f t="shared" si="26"/>
        <v>222981</v>
      </c>
      <c r="O22" s="421">
        <f t="shared" ref="O22:P22" si="27">SUM(O17:O21)</f>
        <v>4931082</v>
      </c>
      <c r="P22" s="427">
        <f t="shared" si="27"/>
        <v>171603</v>
      </c>
      <c r="Q22" s="423">
        <f t="shared" si="26"/>
        <v>1612</v>
      </c>
      <c r="R22" s="428">
        <f t="shared" ref="R22" si="28">SUM(R17:R21)</f>
        <v>327</v>
      </c>
      <c r="S22" s="423">
        <f t="shared" si="26"/>
        <v>20150283</v>
      </c>
      <c r="T22" s="424">
        <f t="shared" ref="T22" si="29">SUM(T17:T21)</f>
        <v>19582051</v>
      </c>
      <c r="U22" s="429">
        <f>((S22/T22)-1)</f>
        <v>2.901800225114326E-2</v>
      </c>
      <c r="V22" s="422">
        <f>SUM(V17:V21)</f>
        <v>8377813</v>
      </c>
      <c r="W22" s="419">
        <f>SUM(W17:W21)</f>
        <v>8390089</v>
      </c>
      <c r="X22" s="425">
        <f>((V22/W22)-1)</f>
        <v>-1.4631549200491145E-3</v>
      </c>
      <c r="Y22" s="419">
        <f>SUM(Y17:Y21)</f>
        <v>5104821</v>
      </c>
      <c r="Z22" s="419">
        <f>SUM(Z17:Z21)</f>
        <v>3190934</v>
      </c>
      <c r="AA22" s="425">
        <f>((Y22/Z22)-1)</f>
        <v>0.5997889646103618</v>
      </c>
      <c r="AB22" s="419">
        <f>SUM(AB17:AB21)</f>
        <v>3272992</v>
      </c>
      <c r="AC22" s="419">
        <f>SUM(AC17:AC21)</f>
        <v>5199155</v>
      </c>
      <c r="AD22" s="420">
        <f>((AB22/AC22)-1)</f>
        <v>-0.37047616391509774</v>
      </c>
      <c r="AE22" s="422">
        <f>SUM(AE17:AE21)</f>
        <v>758085</v>
      </c>
      <c r="AF22" s="419">
        <f>SUM(AF17:AF21)</f>
        <v>648452</v>
      </c>
      <c r="AG22" s="429">
        <f>((AE22/AF22)-1)</f>
        <v>0.16906879769049987</v>
      </c>
      <c r="AH22" s="423">
        <f>SUM(AH17:AH21)</f>
        <v>9135898</v>
      </c>
      <c r="AI22" s="424">
        <f>SUM(AI17:AI21)</f>
        <v>9038541</v>
      </c>
      <c r="AJ22" s="425">
        <f>((AH22/AI22)-1)</f>
        <v>1.077131807002929E-2</v>
      </c>
      <c r="AK22" s="421">
        <f>SUM(AK17:AK21)</f>
        <v>75770</v>
      </c>
      <c r="AL22" s="421">
        <f>SUM(AL17:AL21)</f>
        <v>66808</v>
      </c>
      <c r="AM22" s="422">
        <f>SUM(AM17:AM21)</f>
        <v>7140919</v>
      </c>
      <c r="AN22" s="419">
        <f>SUM(AN17:AN21)</f>
        <v>7407083</v>
      </c>
      <c r="AO22" s="420">
        <f>((AM22/AN22)-1)</f>
        <v>-3.5933713716992277E-2</v>
      </c>
      <c r="AP22" s="422">
        <f>SUM(AP17:AP21)</f>
        <v>1166503</v>
      </c>
      <c r="AQ22" s="419">
        <f>SUM(AQ17:AQ21)</f>
        <v>1174481</v>
      </c>
      <c r="AR22" s="429">
        <f>((AP22/AQ22)-1)</f>
        <v>-6.7927876227882322E-3</v>
      </c>
      <c r="AS22" s="423">
        <f>SUM(AS17:AS21)</f>
        <v>8066119</v>
      </c>
      <c r="AT22" s="424">
        <f>SUM(AT17:AT21)</f>
        <v>7639493</v>
      </c>
      <c r="AU22" s="429">
        <f>((AS22/AT22)-1)</f>
        <v>5.5844805407898157E-2</v>
      </c>
      <c r="AV22" s="423">
        <f>SUM(AV17:AV21)</f>
        <v>2237334</v>
      </c>
      <c r="AW22" s="424">
        <f>SUM(AW17:AW21)</f>
        <v>1586618</v>
      </c>
      <c r="AX22" s="420">
        <f>((AV22/AW22)-1)</f>
        <v>0.41012770559769263</v>
      </c>
      <c r="AY22" s="423">
        <f>SUM(AY17:AY21)</f>
        <v>1792183</v>
      </c>
      <c r="AZ22" s="424">
        <f>SUM(AZ17:AZ21)</f>
        <v>1826879</v>
      </c>
      <c r="BA22" s="429">
        <f>((AY22/AZ22)-1)</f>
        <v>-1.8991952942696289E-2</v>
      </c>
      <c r="BB22" s="422">
        <f>SUM(BB17:BB21)</f>
        <v>3933220</v>
      </c>
      <c r="BC22" s="419">
        <f>SUM(BC17:BC21)</f>
        <v>3892145</v>
      </c>
      <c r="BD22" s="420">
        <f>((BB22/BC22)-1)</f>
        <v>1.0553306724184308E-2</v>
      </c>
      <c r="BE22" s="422">
        <f>SUM(BE17:BE21)</f>
        <v>24336278</v>
      </c>
      <c r="BF22" s="419">
        <f>SUM(BF17:BF21)</f>
        <v>23526699</v>
      </c>
      <c r="BG22" s="420">
        <f>((BE22/BF22)-1)</f>
        <v>3.4411074838845757E-2</v>
      </c>
      <c r="BH22" s="422">
        <f>SUM(BH17:BH21)</f>
        <v>53622459</v>
      </c>
      <c r="BI22" s="419">
        <f>SUM(BI17:BI21)</f>
        <v>52147291</v>
      </c>
      <c r="BJ22" s="429">
        <f>((BH22/BI22)-1)</f>
        <v>2.8288487699198006E-2</v>
      </c>
    </row>
    <row r="23" spans="1:62" ht="15.05" thickBot="1" x14ac:dyDescent="0.25">
      <c r="A23" s="307" t="s">
        <v>35</v>
      </c>
      <c r="B23" s="430">
        <f>B16+B22</f>
        <v>80144557</v>
      </c>
      <c r="C23" s="430">
        <f>C16+C22</f>
        <v>76669438</v>
      </c>
      <c r="D23" s="431">
        <f>((B23/C23)-1)</f>
        <v>4.5326000694044577E-2</v>
      </c>
      <c r="E23" s="432">
        <f>E16+E22</f>
        <v>50208429</v>
      </c>
      <c r="F23" s="432">
        <f>F16+F22</f>
        <v>48215103</v>
      </c>
      <c r="G23" s="433">
        <f>G16+G22</f>
        <v>108069765</v>
      </c>
      <c r="H23" s="430">
        <f>H16+H22</f>
        <v>105780363</v>
      </c>
      <c r="I23" s="431">
        <f>((G23/H23)-1)</f>
        <v>2.1642977345426528E-2</v>
      </c>
      <c r="J23" s="434">
        <f>J16+J22</f>
        <v>60622398</v>
      </c>
      <c r="K23" s="435">
        <f>K16+K22</f>
        <v>59424645</v>
      </c>
      <c r="L23" s="436">
        <f>((J23/K23)-1)</f>
        <v>2.0155829285980698E-2</v>
      </c>
      <c r="M23" s="432">
        <f t="shared" ref="M23:S23" si="30">M16+M22</f>
        <v>58124555</v>
      </c>
      <c r="N23" s="437">
        <f t="shared" si="30"/>
        <v>2472070</v>
      </c>
      <c r="O23" s="432">
        <f t="shared" ref="O23:P23" si="31">O16+O22</f>
        <v>57273337</v>
      </c>
      <c r="P23" s="438">
        <f t="shared" si="31"/>
        <v>2143810</v>
      </c>
      <c r="Q23" s="434">
        <f t="shared" si="30"/>
        <v>25773</v>
      </c>
      <c r="R23" s="439">
        <f t="shared" ref="R23" si="32">R16+R22</f>
        <v>7498</v>
      </c>
      <c r="S23" s="434">
        <f t="shared" si="30"/>
        <v>248836720</v>
      </c>
      <c r="T23" s="435">
        <f>T16+T22</f>
        <v>241874446</v>
      </c>
      <c r="U23" s="440">
        <f>((S23/T23)-1)</f>
        <v>2.8784661278355994E-2</v>
      </c>
      <c r="V23" s="433">
        <f>V16+V22</f>
        <v>76247257</v>
      </c>
      <c r="W23" s="430">
        <f>W16+W22</f>
        <v>55352649</v>
      </c>
      <c r="X23" s="436">
        <f>((V23/W23)-1)</f>
        <v>0.37748162694074505</v>
      </c>
      <c r="Y23" s="430">
        <f>Y16+Y22</f>
        <v>35046026</v>
      </c>
      <c r="Z23" s="430">
        <f>Z16+Z22</f>
        <v>22748306</v>
      </c>
      <c r="AA23" s="436">
        <f>((Y23/Z23)-1)</f>
        <v>0.54059937474025532</v>
      </c>
      <c r="AB23" s="430">
        <f>AB16+AB22</f>
        <v>41201231</v>
      </c>
      <c r="AC23" s="430">
        <f>AC16+AC22</f>
        <v>32604343</v>
      </c>
      <c r="AD23" s="431">
        <f>((AB23/AC23)-1)</f>
        <v>0.26367309410283157</v>
      </c>
      <c r="AE23" s="433">
        <f>AE16+AE22</f>
        <v>8406068</v>
      </c>
      <c r="AF23" s="430">
        <f>AF16+AF22</f>
        <v>8210451</v>
      </c>
      <c r="AG23" s="440">
        <f>((AE23/AF23)-1)</f>
        <v>2.3825365987812264E-2</v>
      </c>
      <c r="AH23" s="434">
        <f>AH16+AH22</f>
        <v>84653325</v>
      </c>
      <c r="AI23" s="435">
        <f>AI16+AI22</f>
        <v>63563100</v>
      </c>
      <c r="AJ23" s="436">
        <f>((AH23/AI23)-1)</f>
        <v>0.33179981781882883</v>
      </c>
      <c r="AK23" s="432">
        <f>AK16+AK22</f>
        <v>1233419</v>
      </c>
      <c r="AL23" s="432">
        <f>AL16+AL22</f>
        <v>1170667</v>
      </c>
      <c r="AM23" s="433">
        <f>AM16+AM22</f>
        <v>79965432</v>
      </c>
      <c r="AN23" s="430">
        <f>AN16+AN22</f>
        <v>76189995</v>
      </c>
      <c r="AO23" s="431">
        <f>((AM23/AN23)-1)</f>
        <v>4.9552923582683039E-2</v>
      </c>
      <c r="AP23" s="433">
        <f>AP16+AP22</f>
        <v>11485241</v>
      </c>
      <c r="AQ23" s="430">
        <f>AQ16+AQ22</f>
        <v>12394242</v>
      </c>
      <c r="AR23" s="440">
        <f>((AP23/AQ23)-1)</f>
        <v>-7.3340588315122468E-2</v>
      </c>
      <c r="AS23" s="434">
        <f>AS16+AS22</f>
        <v>67791612</v>
      </c>
      <c r="AT23" s="435">
        <f>AT16+AT22</f>
        <v>64405823</v>
      </c>
      <c r="AU23" s="440">
        <f>((AS23/AT23)-1)</f>
        <v>5.2569610049078896E-2</v>
      </c>
      <c r="AV23" s="434">
        <f>AV16+AV22</f>
        <v>18545491</v>
      </c>
      <c r="AW23" s="435">
        <f>AW16+AW22</f>
        <v>14064310</v>
      </c>
      <c r="AX23" s="431">
        <f>((AV23/AW23)-1)</f>
        <v>0.31862074996924838</v>
      </c>
      <c r="AY23" s="434">
        <f>AY16+AY22</f>
        <v>14464314</v>
      </c>
      <c r="AZ23" s="435">
        <f>AZ16+AZ22</f>
        <v>13259409</v>
      </c>
      <c r="BA23" s="440">
        <f>((AY23/AZ23)-1)</f>
        <v>9.0871697222704162E-2</v>
      </c>
      <c r="BB23" s="433">
        <f>BB16+BB22</f>
        <v>43351608</v>
      </c>
      <c r="BC23" s="430">
        <f>BC16+BC22</f>
        <v>43408572</v>
      </c>
      <c r="BD23" s="431">
        <f>((BB23/BC23)-1)</f>
        <v>-1.3122753727075054E-3</v>
      </c>
      <c r="BE23" s="433">
        <f>BE16+BE22</f>
        <v>235603698</v>
      </c>
      <c r="BF23" s="430">
        <f>BF16+BF22</f>
        <v>223722351</v>
      </c>
      <c r="BG23" s="431">
        <f>((BE23/BF23)-1)</f>
        <v>5.3107554729746154E-2</v>
      </c>
      <c r="BH23" s="433">
        <f>BH16+BH22</f>
        <v>569093743</v>
      </c>
      <c r="BI23" s="430">
        <f>BI16+BI22</f>
        <v>529159897</v>
      </c>
      <c r="BJ23" s="440">
        <f>((BH23/BI23)-1)</f>
        <v>7.5466501196329361E-2</v>
      </c>
    </row>
    <row r="24" spans="1:62" x14ac:dyDescent="0.2">
      <c r="C24" s="148"/>
      <c r="G24" s="3"/>
      <c r="H24" s="3"/>
      <c r="I24" s="3"/>
      <c r="T24" s="150"/>
      <c r="BI24" s="161"/>
      <c r="BJ24" s="162"/>
    </row>
    <row r="25" spans="1:62" x14ac:dyDescent="0.2">
      <c r="V25" t="s">
        <v>79</v>
      </c>
    </row>
    <row r="26" spans="1:62" x14ac:dyDescent="0.2">
      <c r="V26" t="s">
        <v>80</v>
      </c>
    </row>
  </sheetData>
  <mergeCells count="70">
    <mergeCell ref="AS3:AU3"/>
    <mergeCell ref="B3:F3"/>
    <mergeCell ref="G3:I3"/>
    <mergeCell ref="J3:L3"/>
    <mergeCell ref="M3:P3"/>
    <mergeCell ref="Q3:R3"/>
    <mergeCell ref="S3:U3"/>
    <mergeCell ref="V3:AD3"/>
    <mergeCell ref="AE3:AG3"/>
    <mergeCell ref="AH3:AL3"/>
    <mergeCell ref="AM3:AO3"/>
    <mergeCell ref="AP3:AR3"/>
    <mergeCell ref="B4:B5"/>
    <mergeCell ref="C4:C5"/>
    <mergeCell ref="D4:D5"/>
    <mergeCell ref="E4:F4"/>
    <mergeCell ref="G4:G5"/>
    <mergeCell ref="AV3:AX3"/>
    <mergeCell ref="AY3:BA3"/>
    <mergeCell ref="BB3:BD3"/>
    <mergeCell ref="BE3:BG3"/>
    <mergeCell ref="BH3:BJ3"/>
    <mergeCell ref="U4:U5"/>
    <mergeCell ref="H4:H5"/>
    <mergeCell ref="I4:I5"/>
    <mergeCell ref="J4:J5"/>
    <mergeCell ref="K4:K5"/>
    <mergeCell ref="L4:L5"/>
    <mergeCell ref="M4:N4"/>
    <mergeCell ref="O4:P4"/>
    <mergeCell ref="Q4:Q5"/>
    <mergeCell ref="R4:R5"/>
    <mergeCell ref="S4:S5"/>
    <mergeCell ref="T4:T5"/>
    <mergeCell ref="AK4:AL4"/>
    <mergeCell ref="V4:V5"/>
    <mergeCell ref="W4:W5"/>
    <mergeCell ref="X4:X5"/>
    <mergeCell ref="Y4:AA4"/>
    <mergeCell ref="AB4:AD4"/>
    <mergeCell ref="AE4:AE5"/>
    <mergeCell ref="AF4:AF5"/>
    <mergeCell ref="AG4:AG5"/>
    <mergeCell ref="AH4:AH5"/>
    <mergeCell ref="AI4:AI5"/>
    <mergeCell ref="AJ4:AJ5"/>
    <mergeCell ref="AX4:AX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BJ4:BJ5"/>
    <mergeCell ref="AY4:AY5"/>
    <mergeCell ref="AZ4:AZ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</mergeCells>
  <phoneticPr fontId="3"/>
  <printOptions horizontalCentered="1"/>
  <pageMargins left="0.19685039370078741" right="0.19685039370078741" top="0.59055118110236227" bottom="0.59055118110236227" header="0.39370078740157483" footer="0.59055118110236227"/>
  <pageSetup paperSize="9" fitToWidth="0" fitToHeight="0" orientation="landscape" r:id="rId1"/>
  <colBreaks count="7" manualBreakCount="7">
    <brk id="9" max="25" man="1"/>
    <brk id="16" max="25" man="1"/>
    <brk id="21" max="25" man="1"/>
    <brk id="30" max="25" man="1"/>
    <brk id="38" max="25" man="1"/>
    <brk id="47" max="25" man="1"/>
    <brk id="56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D55C1-58C2-4382-B0F8-DA0326C968A3}">
  <sheetPr>
    <pageSetUpPr fitToPage="1"/>
  </sheetPr>
  <dimension ref="A1:AQ25"/>
  <sheetViews>
    <sheetView view="pageBreakPreview" zoomScale="85" zoomScaleNormal="100" zoomScaleSheetLayoutView="85" workbookViewId="0">
      <pane xSplit="1" topLeftCell="B1" activePane="topRight" state="frozen"/>
      <selection activeCell="AO15" sqref="AO15"/>
      <selection pane="topRight" activeCell="I30" sqref="I30"/>
    </sheetView>
  </sheetViews>
  <sheetFormatPr defaultRowHeight="14.4" x14ac:dyDescent="0.2"/>
  <cols>
    <col min="1" max="1" width="9.5" customWidth="1"/>
    <col min="2" max="3" width="13.59765625" customWidth="1"/>
    <col min="4" max="4" width="9.5" customWidth="1"/>
    <col min="5" max="6" width="13.59765625" customWidth="1"/>
    <col min="7" max="7" width="9.5" customWidth="1"/>
    <col min="8" max="9" width="13.59765625" customWidth="1"/>
    <col min="10" max="10" width="9.5" customWidth="1"/>
    <col min="11" max="12" width="13.59765625" customWidth="1"/>
    <col min="13" max="13" width="9.5" customWidth="1"/>
    <col min="14" max="15" width="13.59765625" customWidth="1"/>
    <col min="16" max="16" width="9.5" customWidth="1"/>
    <col min="17" max="18" width="13.59765625" customWidth="1"/>
    <col min="19" max="19" width="9.5" customWidth="1"/>
    <col min="20" max="21" width="13.59765625" customWidth="1"/>
    <col min="22" max="22" width="9.5" customWidth="1"/>
    <col min="23" max="24" width="13.59765625" customWidth="1"/>
    <col min="25" max="25" width="9.5" customWidth="1"/>
    <col min="26" max="27" width="13.59765625" customWidth="1"/>
    <col min="28" max="28" width="9.5" customWidth="1"/>
    <col min="29" max="30" width="13.59765625" customWidth="1"/>
    <col min="31" max="31" width="9.5" customWidth="1"/>
    <col min="32" max="33" width="13.59765625" customWidth="1"/>
    <col min="34" max="34" width="9.5" customWidth="1"/>
    <col min="35" max="36" width="13.59765625" customWidth="1"/>
    <col min="37" max="37" width="9.5" customWidth="1"/>
    <col min="38" max="39" width="13.59765625" customWidth="1"/>
    <col min="40" max="40" width="9.5" customWidth="1"/>
    <col min="41" max="42" width="13.59765625" customWidth="1"/>
    <col min="43" max="43" width="9.5" customWidth="1"/>
  </cols>
  <sheetData>
    <row r="1" spans="1:43" x14ac:dyDescent="0.2">
      <c r="A1" s="117"/>
      <c r="B1" s="171" t="s">
        <v>109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</row>
    <row r="2" spans="1:43" ht="15.05" thickBot="1" x14ac:dyDescent="0.25">
      <c r="A2" s="117"/>
      <c r="B2" s="117"/>
      <c r="C2" s="117"/>
      <c r="D2" s="117"/>
      <c r="E2" s="117"/>
      <c r="F2" s="117"/>
      <c r="G2" s="117"/>
      <c r="H2" s="117"/>
      <c r="I2" s="117" t="s">
        <v>99</v>
      </c>
      <c r="J2" s="117"/>
      <c r="K2" s="117"/>
      <c r="L2" s="117"/>
      <c r="M2" s="117"/>
      <c r="N2" s="117"/>
      <c r="O2" s="117"/>
      <c r="P2" s="117"/>
      <c r="Q2" s="117"/>
      <c r="R2" s="117" t="s">
        <v>99</v>
      </c>
      <c r="S2" s="117"/>
      <c r="T2" s="117"/>
      <c r="U2" s="117"/>
      <c r="V2" s="117"/>
      <c r="W2" s="117"/>
      <c r="Y2" s="117"/>
      <c r="Z2" s="117"/>
      <c r="AA2" s="117" t="s">
        <v>99</v>
      </c>
      <c r="AB2" s="117"/>
      <c r="AC2" s="117"/>
      <c r="AD2" s="117"/>
      <c r="AE2" s="117"/>
      <c r="AF2" s="117"/>
      <c r="AH2" s="117"/>
      <c r="AI2" s="117"/>
      <c r="AJ2" s="117" t="s">
        <v>99</v>
      </c>
      <c r="AK2" s="117"/>
      <c r="AL2" s="117"/>
      <c r="AM2" s="117"/>
      <c r="AN2" s="117"/>
      <c r="AO2" s="117"/>
      <c r="AP2" s="117" t="s">
        <v>99</v>
      </c>
      <c r="AQ2" s="117"/>
    </row>
    <row r="3" spans="1:43" x14ac:dyDescent="0.2">
      <c r="A3" s="117"/>
      <c r="B3" s="555" t="s">
        <v>81</v>
      </c>
      <c r="C3" s="520"/>
      <c r="D3" s="521"/>
      <c r="E3" s="555" t="s">
        <v>82</v>
      </c>
      <c r="F3" s="520"/>
      <c r="G3" s="521"/>
      <c r="H3" s="555" t="s">
        <v>83</v>
      </c>
      <c r="I3" s="520"/>
      <c r="J3" s="521"/>
      <c r="K3" s="555" t="s">
        <v>84</v>
      </c>
      <c r="L3" s="520"/>
      <c r="M3" s="521"/>
      <c r="N3" s="555" t="s">
        <v>85</v>
      </c>
      <c r="O3" s="520"/>
      <c r="P3" s="521"/>
      <c r="Q3" s="555" t="s">
        <v>86</v>
      </c>
      <c r="R3" s="520"/>
      <c r="S3" s="521"/>
      <c r="T3" s="555" t="s">
        <v>87</v>
      </c>
      <c r="U3" s="520"/>
      <c r="V3" s="521"/>
      <c r="W3" s="555" t="s">
        <v>88</v>
      </c>
      <c r="X3" s="520"/>
      <c r="Y3" s="521"/>
      <c r="Z3" s="555" t="s">
        <v>89</v>
      </c>
      <c r="AA3" s="520"/>
      <c r="AB3" s="521"/>
      <c r="AC3" s="555" t="s">
        <v>90</v>
      </c>
      <c r="AD3" s="520"/>
      <c r="AE3" s="521"/>
      <c r="AF3" s="555" t="s">
        <v>91</v>
      </c>
      <c r="AG3" s="520"/>
      <c r="AH3" s="521"/>
      <c r="AI3" s="555" t="s">
        <v>92</v>
      </c>
      <c r="AJ3" s="520"/>
      <c r="AK3" s="521"/>
      <c r="AL3" s="555" t="s">
        <v>93</v>
      </c>
      <c r="AM3" s="520"/>
      <c r="AN3" s="521"/>
      <c r="AO3" s="555" t="s">
        <v>71</v>
      </c>
      <c r="AP3" s="520"/>
      <c r="AQ3" s="521"/>
    </row>
    <row r="4" spans="1:43" x14ac:dyDescent="0.2">
      <c r="A4" s="117"/>
      <c r="B4" s="556"/>
      <c r="C4" s="557"/>
      <c r="D4" s="495"/>
      <c r="E4" s="556"/>
      <c r="F4" s="557"/>
      <c r="G4" s="495"/>
      <c r="H4" s="556"/>
      <c r="I4" s="557"/>
      <c r="J4" s="495"/>
      <c r="K4" s="556"/>
      <c r="L4" s="557"/>
      <c r="M4" s="495"/>
      <c r="N4" s="556"/>
      <c r="O4" s="557"/>
      <c r="P4" s="495"/>
      <c r="Q4" s="556"/>
      <c r="R4" s="557"/>
      <c r="S4" s="495"/>
      <c r="T4" s="556"/>
      <c r="U4" s="557"/>
      <c r="V4" s="495"/>
      <c r="W4" s="556"/>
      <c r="X4" s="557"/>
      <c r="Y4" s="495"/>
      <c r="Z4" s="556"/>
      <c r="AA4" s="557"/>
      <c r="AB4" s="495"/>
      <c r="AC4" s="556"/>
      <c r="AD4" s="557"/>
      <c r="AE4" s="495"/>
      <c r="AF4" s="556"/>
      <c r="AG4" s="557"/>
      <c r="AH4" s="495"/>
      <c r="AI4" s="556"/>
      <c r="AJ4" s="557"/>
      <c r="AK4" s="495"/>
      <c r="AL4" s="556"/>
      <c r="AM4" s="557"/>
      <c r="AN4" s="495"/>
      <c r="AO4" s="556"/>
      <c r="AP4" s="557"/>
      <c r="AQ4" s="495"/>
    </row>
    <row r="5" spans="1:43" x14ac:dyDescent="0.2">
      <c r="A5" s="117"/>
      <c r="B5" s="552" t="s">
        <v>115</v>
      </c>
      <c r="C5" s="553" t="s">
        <v>105</v>
      </c>
      <c r="D5" s="551" t="s">
        <v>53</v>
      </c>
      <c r="E5" s="552" t="s">
        <v>115</v>
      </c>
      <c r="F5" s="553" t="s">
        <v>105</v>
      </c>
      <c r="G5" s="551" t="s">
        <v>53</v>
      </c>
      <c r="H5" s="552" t="s">
        <v>115</v>
      </c>
      <c r="I5" s="553" t="s">
        <v>105</v>
      </c>
      <c r="J5" s="551" t="s">
        <v>53</v>
      </c>
      <c r="K5" s="552" t="s">
        <v>115</v>
      </c>
      <c r="L5" s="553" t="s">
        <v>105</v>
      </c>
      <c r="M5" s="551" t="s">
        <v>53</v>
      </c>
      <c r="N5" s="552" t="s">
        <v>115</v>
      </c>
      <c r="O5" s="553" t="s">
        <v>105</v>
      </c>
      <c r="P5" s="551" t="s">
        <v>53</v>
      </c>
      <c r="Q5" s="552" t="s">
        <v>115</v>
      </c>
      <c r="R5" s="553" t="s">
        <v>105</v>
      </c>
      <c r="S5" s="551" t="s">
        <v>53</v>
      </c>
      <c r="T5" s="552" t="s">
        <v>115</v>
      </c>
      <c r="U5" s="553" t="s">
        <v>105</v>
      </c>
      <c r="V5" s="554" t="s">
        <v>53</v>
      </c>
      <c r="W5" s="552" t="s">
        <v>115</v>
      </c>
      <c r="X5" s="553" t="s">
        <v>105</v>
      </c>
      <c r="Y5" s="551" t="s">
        <v>53</v>
      </c>
      <c r="Z5" s="552" t="s">
        <v>115</v>
      </c>
      <c r="AA5" s="553" t="s">
        <v>105</v>
      </c>
      <c r="AB5" s="551" t="s">
        <v>53</v>
      </c>
      <c r="AC5" s="552" t="s">
        <v>115</v>
      </c>
      <c r="AD5" s="553" t="s">
        <v>105</v>
      </c>
      <c r="AE5" s="551" t="s">
        <v>53</v>
      </c>
      <c r="AF5" s="552" t="s">
        <v>115</v>
      </c>
      <c r="AG5" s="553" t="s">
        <v>105</v>
      </c>
      <c r="AH5" s="551" t="s">
        <v>53</v>
      </c>
      <c r="AI5" s="552" t="s">
        <v>115</v>
      </c>
      <c r="AJ5" s="553" t="s">
        <v>105</v>
      </c>
      <c r="AK5" s="551" t="s">
        <v>53</v>
      </c>
      <c r="AL5" s="552" t="s">
        <v>115</v>
      </c>
      <c r="AM5" s="553" t="s">
        <v>105</v>
      </c>
      <c r="AN5" s="551" t="s">
        <v>53</v>
      </c>
      <c r="AO5" s="552" t="s">
        <v>115</v>
      </c>
      <c r="AP5" s="553" t="s">
        <v>105</v>
      </c>
      <c r="AQ5" s="551" t="s">
        <v>53</v>
      </c>
    </row>
    <row r="6" spans="1:43" ht="15.05" thickBot="1" x14ac:dyDescent="0.25">
      <c r="A6" s="117"/>
      <c r="B6" s="552"/>
      <c r="C6" s="553"/>
      <c r="D6" s="551"/>
      <c r="E6" s="552"/>
      <c r="F6" s="553"/>
      <c r="G6" s="551"/>
      <c r="H6" s="552"/>
      <c r="I6" s="553"/>
      <c r="J6" s="551"/>
      <c r="K6" s="552"/>
      <c r="L6" s="553"/>
      <c r="M6" s="551"/>
      <c r="N6" s="552"/>
      <c r="O6" s="553"/>
      <c r="P6" s="551"/>
      <c r="Q6" s="552"/>
      <c r="R6" s="553"/>
      <c r="S6" s="551"/>
      <c r="T6" s="552"/>
      <c r="U6" s="553"/>
      <c r="V6" s="554"/>
      <c r="W6" s="552"/>
      <c r="X6" s="553"/>
      <c r="Y6" s="551"/>
      <c r="Z6" s="552"/>
      <c r="AA6" s="553"/>
      <c r="AB6" s="551"/>
      <c r="AC6" s="552"/>
      <c r="AD6" s="553"/>
      <c r="AE6" s="551"/>
      <c r="AF6" s="552"/>
      <c r="AG6" s="553"/>
      <c r="AH6" s="551"/>
      <c r="AI6" s="552"/>
      <c r="AJ6" s="553"/>
      <c r="AK6" s="551"/>
      <c r="AL6" s="552"/>
      <c r="AM6" s="553"/>
      <c r="AN6" s="551"/>
      <c r="AO6" s="552"/>
      <c r="AP6" s="553"/>
      <c r="AQ6" s="551"/>
    </row>
    <row r="7" spans="1:43" x14ac:dyDescent="0.2">
      <c r="A7" s="144" t="s">
        <v>18</v>
      </c>
      <c r="B7" s="8">
        <v>738773</v>
      </c>
      <c r="C7" s="8">
        <v>716569</v>
      </c>
      <c r="D7" s="9">
        <f>((B7/C7)-1)</f>
        <v>3.0986548399386526E-2</v>
      </c>
      <c r="E7" s="27">
        <v>21841789</v>
      </c>
      <c r="F7" s="15">
        <v>19598419</v>
      </c>
      <c r="G7" s="14">
        <f>((E7/F7)-1)</f>
        <v>0.11446688633404567</v>
      </c>
      <c r="H7" s="11">
        <v>73196548</v>
      </c>
      <c r="I7" s="8">
        <v>71470185</v>
      </c>
      <c r="J7" s="9">
        <f>((H7/I7)-1)</f>
        <v>2.4155009532996097E-2</v>
      </c>
      <c r="K7" s="27">
        <v>12528286</v>
      </c>
      <c r="L7" s="15">
        <v>11841057</v>
      </c>
      <c r="M7" s="14">
        <f>((K7/L7)-1)</f>
        <v>5.8037808617930065E-2</v>
      </c>
      <c r="N7" s="11">
        <v>723756</v>
      </c>
      <c r="O7" s="8">
        <v>756587</v>
      </c>
      <c r="P7" s="9">
        <f>((N7/O7)-1)</f>
        <v>-4.3393555532939332E-2</v>
      </c>
      <c r="Q7" s="27">
        <v>4367227</v>
      </c>
      <c r="R7" s="15">
        <v>3975868</v>
      </c>
      <c r="S7" s="14">
        <f>((Q7/R7)-1)</f>
        <v>9.8433599908246405E-2</v>
      </c>
      <c r="T7" s="11">
        <v>4234102</v>
      </c>
      <c r="U7" s="8">
        <v>4980218</v>
      </c>
      <c r="V7" s="9">
        <f>((T7/U7)-1)</f>
        <v>-0.14981593175238517</v>
      </c>
      <c r="W7" s="27">
        <v>24910234</v>
      </c>
      <c r="X7" s="15">
        <v>23538051</v>
      </c>
      <c r="Y7" s="14">
        <f>((W7/X7)-1)</f>
        <v>5.8296372966478938E-2</v>
      </c>
      <c r="Z7" s="11">
        <v>5448913</v>
      </c>
      <c r="AA7" s="8">
        <v>4765982</v>
      </c>
      <c r="AB7" s="14">
        <f>((Z7/AA7)-1)</f>
        <v>0.14329281982181219</v>
      </c>
      <c r="AC7" s="27">
        <v>31790936</v>
      </c>
      <c r="AD7" s="15">
        <v>19390955</v>
      </c>
      <c r="AE7" s="9">
        <f>((AC7/AD7)-1)</f>
        <v>0.63947242412764105</v>
      </c>
      <c r="AF7" s="11">
        <v>1811080</v>
      </c>
      <c r="AG7" s="8">
        <v>2397238</v>
      </c>
      <c r="AH7" s="14">
        <f>((AF7/AG7)-1)</f>
        <v>-0.24451389474053054</v>
      </c>
      <c r="AI7" s="27">
        <v>24536259</v>
      </c>
      <c r="AJ7" s="15">
        <v>22697482</v>
      </c>
      <c r="AK7" s="14">
        <f t="shared" ref="AK7:AK16" si="0">((AI7/AJ7)-1)</f>
        <v>8.10123783774781E-2</v>
      </c>
      <c r="AL7" s="23">
        <v>0</v>
      </c>
      <c r="AM7" s="24">
        <v>0</v>
      </c>
      <c r="AN7" s="25" t="s">
        <v>96</v>
      </c>
      <c r="AO7" s="11">
        <f>B7+E7+H7+K7+N7+Q7+T7+W7+Z7+AC7+AF7+AI7+AL7</f>
        <v>206127903</v>
      </c>
      <c r="AP7" s="8">
        <f>C7+F7+I7+L7+O7+R7+U7+X7+AA7+AD7+AG7+AJ7+AM7</f>
        <v>186128611</v>
      </c>
      <c r="AQ7" s="14">
        <f>((AO7/AP7)-1)</f>
        <v>0.10744877905955041</v>
      </c>
    </row>
    <row r="8" spans="1:43" x14ac:dyDescent="0.2">
      <c r="A8" s="16" t="s">
        <v>19</v>
      </c>
      <c r="B8" s="8">
        <v>380082</v>
      </c>
      <c r="C8" s="8">
        <v>408692</v>
      </c>
      <c r="D8" s="9">
        <f t="shared" ref="D8:D21" si="1">((B8/C8)-1)</f>
        <v>-7.0003817055386497E-2</v>
      </c>
      <c r="E8" s="27">
        <v>7654012</v>
      </c>
      <c r="F8" s="15">
        <v>8618441</v>
      </c>
      <c r="G8" s="14">
        <f t="shared" ref="G8:G21" si="2">((E8/F8)-1)</f>
        <v>-0.11190295321392818</v>
      </c>
      <c r="H8" s="11">
        <v>26865982</v>
      </c>
      <c r="I8" s="8">
        <v>27260442</v>
      </c>
      <c r="J8" s="9">
        <f t="shared" ref="J8:J21" si="3">((H8/I8)-1)</f>
        <v>-1.4470051512737725E-2</v>
      </c>
      <c r="K8" s="27">
        <v>9348451</v>
      </c>
      <c r="L8" s="15">
        <v>6778586</v>
      </c>
      <c r="M8" s="14">
        <f t="shared" ref="M8:M21" si="4">((K8/L8)-1)</f>
        <v>0.37911520190198966</v>
      </c>
      <c r="N8" s="11">
        <v>83215</v>
      </c>
      <c r="O8" s="8">
        <v>84033</v>
      </c>
      <c r="P8" s="9">
        <f t="shared" ref="P8:P21" si="5">((N8/O8)-1)</f>
        <v>-9.7342710601787674E-3</v>
      </c>
      <c r="Q8" s="27">
        <v>1016402</v>
      </c>
      <c r="R8" s="15">
        <v>1021671</v>
      </c>
      <c r="S8" s="14">
        <f t="shared" ref="S8:S21" si="6">((Q8/R8)-1)</f>
        <v>-5.1572375060072728E-3</v>
      </c>
      <c r="T8" s="11">
        <v>3966421</v>
      </c>
      <c r="U8" s="8">
        <v>5003778</v>
      </c>
      <c r="V8" s="9">
        <f t="shared" ref="V8:V21" si="7">((T8/U8)-1)</f>
        <v>-0.20731475297265389</v>
      </c>
      <c r="W8" s="27">
        <v>8534148</v>
      </c>
      <c r="X8" s="15">
        <v>8876701</v>
      </c>
      <c r="Y8" s="14">
        <f t="shared" ref="Y8:Y21" si="8">((W8/X8)-1)</f>
        <v>-3.8590124867335263E-2</v>
      </c>
      <c r="Z8" s="11">
        <v>6373026</v>
      </c>
      <c r="AA8" s="8">
        <v>4177886</v>
      </c>
      <c r="AB8" s="14">
        <f t="shared" ref="AB8:AB21" si="9">((Z8/AA8)-1)</f>
        <v>0.52541883622482755</v>
      </c>
      <c r="AC8" s="27">
        <v>9908348</v>
      </c>
      <c r="AD8" s="15">
        <v>6948474</v>
      </c>
      <c r="AE8" s="9">
        <f t="shared" ref="AE8:AE21" si="10">((AC8/AD8)-1)</f>
        <v>0.42597468163513308</v>
      </c>
      <c r="AF8" s="11">
        <v>929386</v>
      </c>
      <c r="AG8" s="8">
        <v>787747</v>
      </c>
      <c r="AH8" s="14">
        <f t="shared" ref="AH8:AH16" si="11">((AF8/AG8)-1)</f>
        <v>0.17980265237442983</v>
      </c>
      <c r="AI8" s="27">
        <v>9115267</v>
      </c>
      <c r="AJ8" s="15">
        <v>9728962</v>
      </c>
      <c r="AK8" s="14">
        <f t="shared" si="0"/>
        <v>-6.3079185631519596E-2</v>
      </c>
      <c r="AL8" s="23">
        <v>0</v>
      </c>
      <c r="AM8" s="24">
        <v>0</v>
      </c>
      <c r="AN8" s="25" t="s">
        <v>96</v>
      </c>
      <c r="AO8" s="11">
        <f t="shared" ref="AO8:AP15" si="12">B8+E8+H8+K8+N8+Q8+T8+W8+Z8+AC8+AF8+AI8+AL8</f>
        <v>84174740</v>
      </c>
      <c r="AP8" s="8">
        <f t="shared" si="12"/>
        <v>79695413</v>
      </c>
      <c r="AQ8" s="14">
        <f t="shared" ref="AQ8:AQ22" si="13">((AO8/AP8)-1)</f>
        <v>5.6205581116694825E-2</v>
      </c>
    </row>
    <row r="9" spans="1:43" x14ac:dyDescent="0.2">
      <c r="A9" s="16" t="s">
        <v>20</v>
      </c>
      <c r="B9" s="8">
        <v>196705</v>
      </c>
      <c r="C9" s="8">
        <v>191722</v>
      </c>
      <c r="D9" s="9">
        <f t="shared" si="1"/>
        <v>2.599075745089241E-2</v>
      </c>
      <c r="E9" s="27">
        <v>4534264</v>
      </c>
      <c r="F9" s="15">
        <v>3981808</v>
      </c>
      <c r="G9" s="14">
        <f t="shared" si="2"/>
        <v>0.13874501231601322</v>
      </c>
      <c r="H9" s="11">
        <v>7115761</v>
      </c>
      <c r="I9" s="8">
        <v>6531053</v>
      </c>
      <c r="J9" s="9">
        <f t="shared" si="3"/>
        <v>8.9527370241827775E-2</v>
      </c>
      <c r="K9" s="27">
        <v>1341800</v>
      </c>
      <c r="L9" s="15">
        <v>1351002</v>
      </c>
      <c r="M9" s="14">
        <f t="shared" si="4"/>
        <v>-6.8112408419824799E-3</v>
      </c>
      <c r="N9" s="11">
        <v>49388</v>
      </c>
      <c r="O9" s="8">
        <v>49552</v>
      </c>
      <c r="P9" s="9">
        <f t="shared" si="5"/>
        <v>-3.3096545043590497E-3</v>
      </c>
      <c r="Q9" s="27">
        <v>923556</v>
      </c>
      <c r="R9" s="15">
        <v>1021777</v>
      </c>
      <c r="S9" s="14">
        <f t="shared" si="6"/>
        <v>-9.6127628631296314E-2</v>
      </c>
      <c r="T9" s="11">
        <v>892584</v>
      </c>
      <c r="U9" s="8">
        <v>780708</v>
      </c>
      <c r="V9" s="9">
        <f t="shared" si="7"/>
        <v>0.14330069629105879</v>
      </c>
      <c r="W9" s="27">
        <v>2490295</v>
      </c>
      <c r="X9" s="15">
        <v>2500652</v>
      </c>
      <c r="Y9" s="14">
        <f t="shared" si="8"/>
        <v>-4.1417198394658739E-3</v>
      </c>
      <c r="Z9" s="11">
        <v>630793</v>
      </c>
      <c r="AA9" s="8">
        <v>598220</v>
      </c>
      <c r="AB9" s="14">
        <f t="shared" si="9"/>
        <v>5.4449867941559926E-2</v>
      </c>
      <c r="AC9" s="27">
        <v>2938021</v>
      </c>
      <c r="AD9" s="15">
        <v>3486527</v>
      </c>
      <c r="AE9" s="9">
        <f t="shared" si="10"/>
        <v>-0.15732159825522651</v>
      </c>
      <c r="AF9" s="11">
        <v>79079</v>
      </c>
      <c r="AG9" s="8">
        <v>87126</v>
      </c>
      <c r="AH9" s="14">
        <f t="shared" si="11"/>
        <v>-9.2360489406147384E-2</v>
      </c>
      <c r="AI9" s="27">
        <v>1583755</v>
      </c>
      <c r="AJ9" s="15">
        <v>1573002</v>
      </c>
      <c r="AK9" s="14">
        <f t="shared" si="0"/>
        <v>6.8359735079803752E-3</v>
      </c>
      <c r="AL9" s="23">
        <v>0</v>
      </c>
      <c r="AM9" s="24">
        <v>0</v>
      </c>
      <c r="AN9" s="25" t="s">
        <v>96</v>
      </c>
      <c r="AO9" s="11">
        <f t="shared" si="12"/>
        <v>22776001</v>
      </c>
      <c r="AP9" s="8">
        <f t="shared" si="12"/>
        <v>22153149</v>
      </c>
      <c r="AQ9" s="14">
        <f t="shared" si="13"/>
        <v>2.8115731989163173E-2</v>
      </c>
    </row>
    <row r="10" spans="1:43" x14ac:dyDescent="0.2">
      <c r="A10" s="16" t="s">
        <v>21</v>
      </c>
      <c r="B10" s="8">
        <v>203538</v>
      </c>
      <c r="C10" s="8">
        <v>208937</v>
      </c>
      <c r="D10" s="9">
        <f t="shared" si="1"/>
        <v>-2.5840325074065418E-2</v>
      </c>
      <c r="E10" s="27">
        <v>4446821</v>
      </c>
      <c r="F10" s="15">
        <v>4186917</v>
      </c>
      <c r="G10" s="14">
        <f t="shared" si="2"/>
        <v>6.2075269225542407E-2</v>
      </c>
      <c r="H10" s="11">
        <v>7947961</v>
      </c>
      <c r="I10" s="8">
        <v>7995913</v>
      </c>
      <c r="J10" s="9">
        <f t="shared" si="3"/>
        <v>-5.9970637499432433E-3</v>
      </c>
      <c r="K10" s="27">
        <v>6482260</v>
      </c>
      <c r="L10" s="15">
        <v>3983791</v>
      </c>
      <c r="M10" s="14">
        <f t="shared" si="4"/>
        <v>0.62715865365427059</v>
      </c>
      <c r="N10" s="11">
        <v>47008</v>
      </c>
      <c r="O10" s="8">
        <v>44972</v>
      </c>
      <c r="P10" s="9">
        <f t="shared" si="5"/>
        <v>4.5272614070977601E-2</v>
      </c>
      <c r="Q10" s="27">
        <v>1717773</v>
      </c>
      <c r="R10" s="15">
        <v>1287920</v>
      </c>
      <c r="S10" s="14">
        <f t="shared" si="6"/>
        <v>0.33375753152369714</v>
      </c>
      <c r="T10" s="11">
        <v>1471413</v>
      </c>
      <c r="U10" s="8">
        <v>1419801</v>
      </c>
      <c r="V10" s="9">
        <f t="shared" si="7"/>
        <v>3.6351573213429189E-2</v>
      </c>
      <c r="W10" s="27">
        <v>2710340</v>
      </c>
      <c r="X10" s="15">
        <v>2382713</v>
      </c>
      <c r="Y10" s="14">
        <f t="shared" si="8"/>
        <v>0.13750166302026301</v>
      </c>
      <c r="Z10" s="11">
        <v>1512153</v>
      </c>
      <c r="AA10" s="8">
        <v>1174391</v>
      </c>
      <c r="AB10" s="14">
        <f t="shared" si="9"/>
        <v>0.28760608689950784</v>
      </c>
      <c r="AC10" s="27">
        <v>2992632</v>
      </c>
      <c r="AD10" s="15">
        <v>2679365</v>
      </c>
      <c r="AE10" s="9">
        <f t="shared" si="10"/>
        <v>0.11691837431630248</v>
      </c>
      <c r="AF10" s="11">
        <v>2253540</v>
      </c>
      <c r="AG10" s="8">
        <v>1388151</v>
      </c>
      <c r="AH10" s="14">
        <f t="shared" si="11"/>
        <v>0.62341128594799855</v>
      </c>
      <c r="AI10" s="27">
        <v>2619186</v>
      </c>
      <c r="AJ10" s="15">
        <v>2344854</v>
      </c>
      <c r="AK10" s="14">
        <f t="shared" si="0"/>
        <v>0.11699321151764663</v>
      </c>
      <c r="AL10" s="23">
        <v>0</v>
      </c>
      <c r="AM10" s="24">
        <v>0</v>
      </c>
      <c r="AN10" s="25" t="s">
        <v>96</v>
      </c>
      <c r="AO10" s="11">
        <f t="shared" si="12"/>
        <v>34404625</v>
      </c>
      <c r="AP10" s="8">
        <f t="shared" si="12"/>
        <v>29097725</v>
      </c>
      <c r="AQ10" s="14">
        <f t="shared" si="13"/>
        <v>0.18238195597765805</v>
      </c>
    </row>
    <row r="11" spans="1:43" x14ac:dyDescent="0.2">
      <c r="A11" s="16" t="s">
        <v>22</v>
      </c>
      <c r="B11" s="8">
        <v>148788</v>
      </c>
      <c r="C11" s="8">
        <v>147720</v>
      </c>
      <c r="D11" s="9">
        <f t="shared" si="1"/>
        <v>7.2298943948010397E-3</v>
      </c>
      <c r="E11" s="27">
        <v>3354031</v>
      </c>
      <c r="F11" s="15">
        <v>2150772</v>
      </c>
      <c r="G11" s="14">
        <f t="shared" si="2"/>
        <v>0.55945446565233325</v>
      </c>
      <c r="H11" s="11">
        <v>5891041</v>
      </c>
      <c r="I11" s="8">
        <v>5548140</v>
      </c>
      <c r="J11" s="9">
        <f t="shared" si="3"/>
        <v>6.1804676882702969E-2</v>
      </c>
      <c r="K11" s="27">
        <v>1051597</v>
      </c>
      <c r="L11" s="15">
        <v>1024108</v>
      </c>
      <c r="M11" s="14">
        <f t="shared" si="4"/>
        <v>2.6841895581325437E-2</v>
      </c>
      <c r="N11" s="11">
        <v>40555</v>
      </c>
      <c r="O11" s="8">
        <v>37391</v>
      </c>
      <c r="P11" s="9">
        <f t="shared" si="5"/>
        <v>8.4619293412853347E-2</v>
      </c>
      <c r="Q11" s="27">
        <v>457794</v>
      </c>
      <c r="R11" s="15">
        <v>517783</v>
      </c>
      <c r="S11" s="14">
        <f t="shared" si="6"/>
        <v>-0.11585741517199288</v>
      </c>
      <c r="T11" s="11">
        <v>923238</v>
      </c>
      <c r="U11" s="8">
        <v>618380</v>
      </c>
      <c r="V11" s="9">
        <f t="shared" si="7"/>
        <v>0.49299459879038787</v>
      </c>
      <c r="W11" s="27">
        <v>1737244</v>
      </c>
      <c r="X11" s="15">
        <v>1797971</v>
      </c>
      <c r="Y11" s="14">
        <f t="shared" si="8"/>
        <v>-3.3775294484727492E-2</v>
      </c>
      <c r="Z11" s="11">
        <v>488680</v>
      </c>
      <c r="AA11" s="8">
        <v>509351</v>
      </c>
      <c r="AB11" s="14">
        <f t="shared" si="9"/>
        <v>-4.0583016426786189E-2</v>
      </c>
      <c r="AC11" s="27">
        <v>1452624</v>
      </c>
      <c r="AD11" s="15">
        <v>1501933</v>
      </c>
      <c r="AE11" s="9">
        <f t="shared" si="10"/>
        <v>-3.2830359277011723E-2</v>
      </c>
      <c r="AF11" s="11">
        <v>8704</v>
      </c>
      <c r="AG11" s="8">
        <v>69513</v>
      </c>
      <c r="AH11" s="14">
        <f t="shared" si="11"/>
        <v>-0.87478601124969435</v>
      </c>
      <c r="AI11" s="27">
        <v>922894</v>
      </c>
      <c r="AJ11" s="15">
        <v>913310</v>
      </c>
      <c r="AK11" s="14">
        <f t="shared" si="0"/>
        <v>1.0493698744128421E-2</v>
      </c>
      <c r="AL11" s="23">
        <v>0</v>
      </c>
      <c r="AM11" s="24">
        <v>0</v>
      </c>
      <c r="AN11" s="25" t="s">
        <v>96</v>
      </c>
      <c r="AO11" s="11">
        <f t="shared" si="12"/>
        <v>16477190</v>
      </c>
      <c r="AP11" s="8">
        <f t="shared" si="12"/>
        <v>14836372</v>
      </c>
      <c r="AQ11" s="14">
        <f t="shared" si="13"/>
        <v>0.11059428814537675</v>
      </c>
    </row>
    <row r="12" spans="1:43" x14ac:dyDescent="0.2">
      <c r="A12" s="16" t="s">
        <v>23</v>
      </c>
      <c r="B12" s="8">
        <v>202139</v>
      </c>
      <c r="C12" s="8">
        <v>212351</v>
      </c>
      <c r="D12" s="9">
        <f t="shared" si="1"/>
        <v>-4.8090190298138435E-2</v>
      </c>
      <c r="E12" s="27">
        <v>3436054</v>
      </c>
      <c r="F12" s="15">
        <v>2890282</v>
      </c>
      <c r="G12" s="14">
        <f t="shared" si="2"/>
        <v>0.18883001727859083</v>
      </c>
      <c r="H12" s="11">
        <v>7225077</v>
      </c>
      <c r="I12" s="8">
        <v>6900127</v>
      </c>
      <c r="J12" s="9">
        <f t="shared" si="3"/>
        <v>4.7093336108161576E-2</v>
      </c>
      <c r="K12" s="27">
        <v>1885132</v>
      </c>
      <c r="L12" s="15">
        <v>1917303</v>
      </c>
      <c r="M12" s="14">
        <f t="shared" si="4"/>
        <v>-1.677929883800322E-2</v>
      </c>
      <c r="N12" s="11">
        <v>68011</v>
      </c>
      <c r="O12" s="8">
        <v>77966</v>
      </c>
      <c r="P12" s="9">
        <f t="shared" si="5"/>
        <v>-0.12768386219634198</v>
      </c>
      <c r="Q12" s="27">
        <v>1261081</v>
      </c>
      <c r="R12" s="15">
        <v>1415890</v>
      </c>
      <c r="S12" s="14">
        <f t="shared" si="6"/>
        <v>-0.10933688351496229</v>
      </c>
      <c r="T12" s="11">
        <v>758123</v>
      </c>
      <c r="U12" s="8">
        <v>900412</v>
      </c>
      <c r="V12" s="9">
        <f t="shared" si="7"/>
        <v>-0.15802654784698555</v>
      </c>
      <c r="W12" s="27">
        <v>2874828</v>
      </c>
      <c r="X12" s="15">
        <v>3178868</v>
      </c>
      <c r="Y12" s="14">
        <f t="shared" si="8"/>
        <v>-9.5644109790025911E-2</v>
      </c>
      <c r="Z12" s="11">
        <v>754464</v>
      </c>
      <c r="AA12" s="8">
        <v>908326</v>
      </c>
      <c r="AB12" s="14">
        <f t="shared" si="9"/>
        <v>-0.16939072535631483</v>
      </c>
      <c r="AC12" s="27">
        <v>2593255</v>
      </c>
      <c r="AD12" s="15">
        <v>2552115</v>
      </c>
      <c r="AE12" s="9">
        <f t="shared" si="10"/>
        <v>1.6119963246170377E-2</v>
      </c>
      <c r="AF12" s="11">
        <v>16443</v>
      </c>
      <c r="AG12" s="8">
        <v>32666</v>
      </c>
      <c r="AH12" s="14">
        <f t="shared" si="11"/>
        <v>-0.49663258433845592</v>
      </c>
      <c r="AI12" s="27">
        <v>2432319</v>
      </c>
      <c r="AJ12" s="15">
        <v>2365443</v>
      </c>
      <c r="AK12" s="14">
        <f t="shared" si="0"/>
        <v>2.827208265005754E-2</v>
      </c>
      <c r="AL12" s="23">
        <v>0</v>
      </c>
      <c r="AM12" s="24">
        <v>0</v>
      </c>
      <c r="AN12" s="25" t="s">
        <v>96</v>
      </c>
      <c r="AO12" s="11">
        <f t="shared" si="12"/>
        <v>23506926</v>
      </c>
      <c r="AP12" s="8">
        <f t="shared" si="12"/>
        <v>23351749</v>
      </c>
      <c r="AQ12" s="14">
        <f t="shared" si="13"/>
        <v>6.6451981819435346E-3</v>
      </c>
    </row>
    <row r="13" spans="1:43" x14ac:dyDescent="0.2">
      <c r="A13" s="16" t="s">
        <v>24</v>
      </c>
      <c r="B13" s="8">
        <v>193139</v>
      </c>
      <c r="C13" s="8">
        <v>188343</v>
      </c>
      <c r="D13" s="9">
        <f t="shared" si="1"/>
        <v>2.5464179714669521E-2</v>
      </c>
      <c r="E13" s="27">
        <v>2663218</v>
      </c>
      <c r="F13" s="15">
        <v>2546461</v>
      </c>
      <c r="G13" s="14">
        <f t="shared" si="2"/>
        <v>4.5850692392304548E-2</v>
      </c>
      <c r="H13" s="11">
        <v>8160768</v>
      </c>
      <c r="I13" s="8">
        <v>7603549</v>
      </c>
      <c r="J13" s="9">
        <f t="shared" si="3"/>
        <v>7.3284067742576564E-2</v>
      </c>
      <c r="K13" s="27">
        <v>3009965</v>
      </c>
      <c r="L13" s="15">
        <v>2783238</v>
      </c>
      <c r="M13" s="14">
        <f t="shared" si="4"/>
        <v>8.1461592576703934E-2</v>
      </c>
      <c r="N13" s="11">
        <v>40795</v>
      </c>
      <c r="O13" s="8">
        <v>39686</v>
      </c>
      <c r="P13" s="9">
        <f t="shared" si="5"/>
        <v>2.7944363251524384E-2</v>
      </c>
      <c r="Q13" s="27">
        <v>1054144</v>
      </c>
      <c r="R13" s="15">
        <v>897392</v>
      </c>
      <c r="S13" s="14">
        <f t="shared" si="6"/>
        <v>0.17467505839142761</v>
      </c>
      <c r="T13" s="11">
        <v>755270</v>
      </c>
      <c r="U13" s="8">
        <v>711094</v>
      </c>
      <c r="V13" s="9">
        <f t="shared" si="7"/>
        <v>6.2123994858626297E-2</v>
      </c>
      <c r="W13" s="27">
        <v>2291732</v>
      </c>
      <c r="X13" s="15">
        <v>2527265</v>
      </c>
      <c r="Y13" s="14">
        <f t="shared" si="8"/>
        <v>-9.3196795745598471E-2</v>
      </c>
      <c r="Z13" s="11">
        <v>825843</v>
      </c>
      <c r="AA13" s="8">
        <v>775405</v>
      </c>
      <c r="AB13" s="14">
        <f t="shared" si="9"/>
        <v>6.5047297863697118E-2</v>
      </c>
      <c r="AC13" s="27">
        <v>2520776</v>
      </c>
      <c r="AD13" s="15">
        <v>2408981</v>
      </c>
      <c r="AE13" s="9">
        <f t="shared" si="10"/>
        <v>4.6407588934906485E-2</v>
      </c>
      <c r="AF13" s="11">
        <v>188524</v>
      </c>
      <c r="AG13" s="8">
        <v>296794</v>
      </c>
      <c r="AH13" s="14">
        <f t="shared" si="11"/>
        <v>-0.36479847975363389</v>
      </c>
      <c r="AI13" s="27">
        <v>2189914</v>
      </c>
      <c r="AJ13" s="15">
        <v>2264430</v>
      </c>
      <c r="AK13" s="14">
        <f t="shared" si="0"/>
        <v>-3.2907177523703535E-2</v>
      </c>
      <c r="AL13" s="23">
        <v>0</v>
      </c>
      <c r="AM13" s="24">
        <v>0</v>
      </c>
      <c r="AN13" s="25" t="s">
        <v>96</v>
      </c>
      <c r="AO13" s="11">
        <f t="shared" si="12"/>
        <v>23894088</v>
      </c>
      <c r="AP13" s="8">
        <f t="shared" si="12"/>
        <v>23042638</v>
      </c>
      <c r="AQ13" s="14">
        <f t="shared" si="13"/>
        <v>3.6951064370320807E-2</v>
      </c>
    </row>
    <row r="14" spans="1:43" x14ac:dyDescent="0.2">
      <c r="A14" s="16" t="s">
        <v>25</v>
      </c>
      <c r="B14" s="8">
        <v>170068</v>
      </c>
      <c r="C14" s="8">
        <v>160222</v>
      </c>
      <c r="D14" s="9">
        <f t="shared" si="1"/>
        <v>6.14522350239044E-2</v>
      </c>
      <c r="E14" s="27">
        <v>2309332</v>
      </c>
      <c r="F14" s="15">
        <v>2259294</v>
      </c>
      <c r="G14" s="14">
        <f t="shared" si="2"/>
        <v>2.2147626647970542E-2</v>
      </c>
      <c r="H14" s="11">
        <v>5227811</v>
      </c>
      <c r="I14" s="8">
        <v>5166701</v>
      </c>
      <c r="J14" s="9">
        <f t="shared" si="3"/>
        <v>1.1827663338753291E-2</v>
      </c>
      <c r="K14" s="27">
        <v>1594074</v>
      </c>
      <c r="L14" s="15">
        <v>1286024</v>
      </c>
      <c r="M14" s="14">
        <f t="shared" si="4"/>
        <v>0.2395367427046462</v>
      </c>
      <c r="N14" s="11">
        <v>16929</v>
      </c>
      <c r="O14" s="8">
        <v>21205</v>
      </c>
      <c r="P14" s="9">
        <f t="shared" si="5"/>
        <v>-0.20165055411459565</v>
      </c>
      <c r="Q14" s="27">
        <v>863024</v>
      </c>
      <c r="R14" s="15">
        <v>924612</v>
      </c>
      <c r="S14" s="14">
        <f t="shared" si="6"/>
        <v>-6.6609561632338776E-2</v>
      </c>
      <c r="T14" s="11">
        <v>478617</v>
      </c>
      <c r="U14" s="8">
        <v>424783</v>
      </c>
      <c r="V14" s="9">
        <f t="shared" si="7"/>
        <v>0.12673294364416665</v>
      </c>
      <c r="W14" s="27">
        <v>1946152</v>
      </c>
      <c r="X14" s="15">
        <v>1838238</v>
      </c>
      <c r="Y14" s="14">
        <f t="shared" si="8"/>
        <v>5.8705129586049232E-2</v>
      </c>
      <c r="Z14" s="11">
        <v>621688</v>
      </c>
      <c r="AA14" s="8">
        <v>598392</v>
      </c>
      <c r="AB14" s="14">
        <f t="shared" si="9"/>
        <v>3.8931001751360217E-2</v>
      </c>
      <c r="AC14" s="27">
        <v>2024354</v>
      </c>
      <c r="AD14" s="15">
        <v>1854779</v>
      </c>
      <c r="AE14" s="9">
        <f t="shared" si="10"/>
        <v>9.1425986600020881E-2</v>
      </c>
      <c r="AF14" s="11">
        <v>821664</v>
      </c>
      <c r="AG14" s="8">
        <v>645396</v>
      </c>
      <c r="AH14" s="14">
        <f t="shared" si="11"/>
        <v>0.2731160403845081</v>
      </c>
      <c r="AI14" s="27">
        <v>1560848</v>
      </c>
      <c r="AJ14" s="15">
        <v>1448168</v>
      </c>
      <c r="AK14" s="14">
        <f t="shared" si="0"/>
        <v>7.7808652034846881E-2</v>
      </c>
      <c r="AL14" s="23">
        <v>0</v>
      </c>
      <c r="AM14" s="24">
        <v>0</v>
      </c>
      <c r="AN14" s="25" t="s">
        <v>96</v>
      </c>
      <c r="AO14" s="11">
        <f t="shared" si="12"/>
        <v>17634561</v>
      </c>
      <c r="AP14" s="8">
        <f t="shared" si="12"/>
        <v>16627814</v>
      </c>
      <c r="AQ14" s="14">
        <f t="shared" si="13"/>
        <v>6.0545962325534886E-2</v>
      </c>
    </row>
    <row r="15" spans="1:43" x14ac:dyDescent="0.2">
      <c r="A15" s="16" t="s">
        <v>26</v>
      </c>
      <c r="B15" s="8">
        <v>214859</v>
      </c>
      <c r="C15" s="8">
        <v>197126</v>
      </c>
      <c r="D15" s="9">
        <f t="shared" si="1"/>
        <v>8.9957692034536185E-2</v>
      </c>
      <c r="E15" s="27">
        <v>4848009</v>
      </c>
      <c r="F15" s="15">
        <v>4578775</v>
      </c>
      <c r="G15" s="14">
        <f t="shared" si="2"/>
        <v>5.8800443350022658E-2</v>
      </c>
      <c r="H15" s="11">
        <v>9969124</v>
      </c>
      <c r="I15" s="8">
        <v>9142766</v>
      </c>
      <c r="J15" s="9">
        <f t="shared" si="3"/>
        <v>9.0383807263578753E-2</v>
      </c>
      <c r="K15" s="27">
        <v>3363819</v>
      </c>
      <c r="L15" s="15">
        <v>3373150</v>
      </c>
      <c r="M15" s="14">
        <f t="shared" si="4"/>
        <v>-2.7662570594251257E-3</v>
      </c>
      <c r="N15" s="11">
        <v>56057</v>
      </c>
      <c r="O15" s="8">
        <v>62537</v>
      </c>
      <c r="P15" s="9">
        <f t="shared" si="5"/>
        <v>-0.10361865775460932</v>
      </c>
      <c r="Q15" s="27">
        <v>2114708</v>
      </c>
      <c r="R15" s="15">
        <v>1816514</v>
      </c>
      <c r="S15" s="14">
        <f t="shared" si="6"/>
        <v>0.16415728147429642</v>
      </c>
      <c r="T15" s="11">
        <v>2442653</v>
      </c>
      <c r="U15" s="8">
        <v>2165260</v>
      </c>
      <c r="V15" s="9">
        <f t="shared" si="7"/>
        <v>0.12811071187755751</v>
      </c>
      <c r="W15" s="27">
        <v>4783206</v>
      </c>
      <c r="X15" s="15">
        <v>4899676</v>
      </c>
      <c r="Y15" s="14">
        <f t="shared" si="8"/>
        <v>-2.3770959549161974E-2</v>
      </c>
      <c r="Z15" s="11">
        <v>1335257</v>
      </c>
      <c r="AA15" s="8">
        <v>1122589</v>
      </c>
      <c r="AB15" s="14">
        <f t="shared" si="9"/>
        <v>0.18944422223984025</v>
      </c>
      <c r="AC15" s="27">
        <v>4020820</v>
      </c>
      <c r="AD15" s="15">
        <v>3186183</v>
      </c>
      <c r="AE15" s="9">
        <f t="shared" si="10"/>
        <v>0.26195513565918849</v>
      </c>
      <c r="AF15" s="11">
        <v>599518</v>
      </c>
      <c r="AG15" s="8">
        <v>606030</v>
      </c>
      <c r="AH15" s="14">
        <f t="shared" si="11"/>
        <v>-1.0745342639803313E-2</v>
      </c>
      <c r="AI15" s="27">
        <v>5149727</v>
      </c>
      <c r="AJ15" s="15">
        <v>5005236</v>
      </c>
      <c r="AK15" s="14">
        <f t="shared" si="0"/>
        <v>2.8867969462379017E-2</v>
      </c>
      <c r="AL15" s="23">
        <v>0</v>
      </c>
      <c r="AM15" s="24">
        <v>0</v>
      </c>
      <c r="AN15" s="25" t="s">
        <v>96</v>
      </c>
      <c r="AO15" s="11">
        <f t="shared" si="12"/>
        <v>38897757</v>
      </c>
      <c r="AP15" s="8">
        <f t="shared" si="12"/>
        <v>36155842</v>
      </c>
      <c r="AQ15" s="14">
        <f t="shared" si="13"/>
        <v>7.5836015656888911E-2</v>
      </c>
    </row>
    <row r="16" spans="1:43" ht="15.05" thickBot="1" x14ac:dyDescent="0.25">
      <c r="A16" s="168" t="s">
        <v>27</v>
      </c>
      <c r="B16" s="368">
        <v>271620</v>
      </c>
      <c r="C16" s="368">
        <v>271673</v>
      </c>
      <c r="D16" s="369">
        <f t="shared" si="1"/>
        <v>-1.9508747648833147E-4</v>
      </c>
      <c r="E16" s="372">
        <v>6016357</v>
      </c>
      <c r="F16" s="373">
        <v>5162155</v>
      </c>
      <c r="G16" s="378">
        <f t="shared" si="2"/>
        <v>0.16547391544810264</v>
      </c>
      <c r="H16" s="371">
        <v>15891892</v>
      </c>
      <c r="I16" s="368">
        <v>15208466</v>
      </c>
      <c r="J16" s="369">
        <f t="shared" si="3"/>
        <v>4.4937207999807383E-2</v>
      </c>
      <c r="K16" s="372">
        <v>4548023</v>
      </c>
      <c r="L16" s="373">
        <v>5268514</v>
      </c>
      <c r="M16" s="378">
        <f t="shared" si="4"/>
        <v>-0.13675412080142524</v>
      </c>
      <c r="N16" s="371">
        <v>24727</v>
      </c>
      <c r="O16" s="368">
        <v>22788</v>
      </c>
      <c r="P16" s="369">
        <f t="shared" si="5"/>
        <v>8.5088643145515119E-2</v>
      </c>
      <c r="Q16" s="372">
        <v>940693</v>
      </c>
      <c r="R16" s="373">
        <v>919258</v>
      </c>
      <c r="S16" s="378">
        <f t="shared" si="6"/>
        <v>2.3317719290993466E-2</v>
      </c>
      <c r="T16" s="371">
        <v>2431969</v>
      </c>
      <c r="U16" s="368">
        <v>1446105</v>
      </c>
      <c r="V16" s="369">
        <f t="shared" si="7"/>
        <v>0.68173749485687418</v>
      </c>
      <c r="W16" s="372">
        <v>5017774</v>
      </c>
      <c r="X16" s="373">
        <v>4805352</v>
      </c>
      <c r="Y16" s="378">
        <f t="shared" si="8"/>
        <v>4.4205294430043729E-2</v>
      </c>
      <c r="Z16" s="371">
        <v>1418818</v>
      </c>
      <c r="AA16" s="368">
        <v>1376182</v>
      </c>
      <c r="AB16" s="378">
        <f t="shared" si="9"/>
        <v>3.0981367290082273E-2</v>
      </c>
      <c r="AC16" s="372">
        <v>4586352</v>
      </c>
      <c r="AD16" s="373">
        <v>4200630</v>
      </c>
      <c r="AE16" s="369">
        <f t="shared" si="10"/>
        <v>9.1824797708915051E-2</v>
      </c>
      <c r="AF16" s="371">
        <v>940295</v>
      </c>
      <c r="AG16" s="368">
        <v>1255540</v>
      </c>
      <c r="AH16" s="378">
        <f t="shared" si="11"/>
        <v>-0.25108319926087574</v>
      </c>
      <c r="AI16" s="372">
        <v>5488973</v>
      </c>
      <c r="AJ16" s="373">
        <v>5986630</v>
      </c>
      <c r="AK16" s="378">
        <f t="shared" si="0"/>
        <v>-8.312807038350456E-2</v>
      </c>
      <c r="AL16" s="441">
        <v>0</v>
      </c>
      <c r="AM16" s="442">
        <v>0</v>
      </c>
      <c r="AN16" s="443" t="s">
        <v>96</v>
      </c>
      <c r="AO16" s="371">
        <f>B16+E16+H16+K16+N16+Q16+T16+W16+Z16+AC16+AF16+AI16+AL16</f>
        <v>47577493</v>
      </c>
      <c r="AP16" s="368">
        <f>C16+F16+I16+L16+O16+R16+U16+X16+AA16+AD16+AG16+AJ16+AM16</f>
        <v>45923293</v>
      </c>
      <c r="AQ16" s="378">
        <f t="shared" si="13"/>
        <v>3.6020936042195473E-2</v>
      </c>
    </row>
    <row r="17" spans="1:43" ht="15.05" thickBot="1" x14ac:dyDescent="0.25">
      <c r="A17" s="169" t="s">
        <v>28</v>
      </c>
      <c r="B17" s="394">
        <f>SUM(B7:B16)</f>
        <v>2719711</v>
      </c>
      <c r="C17" s="394">
        <f>SUM(C7:C16)</f>
        <v>2703355</v>
      </c>
      <c r="D17" s="395">
        <f>((B17/C17)-1)</f>
        <v>6.0502597698046667E-3</v>
      </c>
      <c r="E17" s="402">
        <f>SUM(E7:E16)</f>
        <v>61103887</v>
      </c>
      <c r="F17" s="404">
        <f>SUM(F7:F16)</f>
        <v>55973324</v>
      </c>
      <c r="G17" s="405">
        <f>((E17/F17)-1)</f>
        <v>9.1660859733825983E-2</v>
      </c>
      <c r="H17" s="397">
        <f>SUM(H7:H16)</f>
        <v>167491965</v>
      </c>
      <c r="I17" s="394">
        <f>SUM(I7:I16)</f>
        <v>162827342</v>
      </c>
      <c r="J17" s="395">
        <f>((H17/I17)-1)</f>
        <v>2.8647664100541537E-2</v>
      </c>
      <c r="K17" s="402">
        <f>SUM(K7:K16)</f>
        <v>45153407</v>
      </c>
      <c r="L17" s="404">
        <f>SUM(L7:L16)</f>
        <v>39606773</v>
      </c>
      <c r="M17" s="405">
        <f>((K17/L17)-1)</f>
        <v>0.1400425629222557</v>
      </c>
      <c r="N17" s="397">
        <f>SUM(N7:N16)</f>
        <v>1150441</v>
      </c>
      <c r="O17" s="394">
        <f>SUM(O7:O16)</f>
        <v>1196717</v>
      </c>
      <c r="P17" s="395">
        <f>((N17/O17)-1)</f>
        <v>-3.8669125616164868E-2</v>
      </c>
      <c r="Q17" s="402">
        <f>SUM(Q7:Q16)</f>
        <v>14716402</v>
      </c>
      <c r="R17" s="404">
        <f>SUM(R7:R16)</f>
        <v>13798685</v>
      </c>
      <c r="S17" s="405">
        <f>((Q17/R17)-1)</f>
        <v>6.6507569380705567E-2</v>
      </c>
      <c r="T17" s="397">
        <f>SUM(T7:T16)</f>
        <v>18354390</v>
      </c>
      <c r="U17" s="394">
        <f>SUM(U7:U16)</f>
        <v>18450539</v>
      </c>
      <c r="V17" s="395">
        <f>((T17/U17)-1)</f>
        <v>-5.2111756735128134E-3</v>
      </c>
      <c r="W17" s="402">
        <f>SUM(W7:W16)</f>
        <v>57295953</v>
      </c>
      <c r="X17" s="404">
        <f>SUM(X7:X16)</f>
        <v>56345487</v>
      </c>
      <c r="Y17" s="405">
        <f>((W17/X17)-1)</f>
        <v>1.6868538202535976E-2</v>
      </c>
      <c r="Z17" s="397">
        <f>SUM(Z7:Z16)</f>
        <v>19409635</v>
      </c>
      <c r="AA17" s="394">
        <f>SUM(AA7:AA16)</f>
        <v>16006724</v>
      </c>
      <c r="AB17" s="405">
        <f>((Z17/AA17)-1)</f>
        <v>0.21259259546175713</v>
      </c>
      <c r="AC17" s="402">
        <f>SUM(AC7:AC16)</f>
        <v>64828118</v>
      </c>
      <c r="AD17" s="404">
        <f>SUM(AD7:AD16)</f>
        <v>48209942</v>
      </c>
      <c r="AE17" s="395">
        <f>((AC17/AD17)-1)</f>
        <v>0.34470433505188613</v>
      </c>
      <c r="AF17" s="397">
        <f>SUM(AF7:AF16)</f>
        <v>7648233</v>
      </c>
      <c r="AG17" s="394">
        <f>SUM(AG7:AG16)</f>
        <v>7566201</v>
      </c>
      <c r="AH17" s="448">
        <f>((AF17/AG17)-1)</f>
        <v>1.0841900710805819E-2</v>
      </c>
      <c r="AI17" s="402">
        <f>SUM(AI7:AI16)</f>
        <v>55599142</v>
      </c>
      <c r="AJ17" s="404">
        <f>SUM(AJ7:AJ16)</f>
        <v>54327517</v>
      </c>
      <c r="AK17" s="405">
        <f>((AI17/AJ17)-1)</f>
        <v>2.3406646764290828E-2</v>
      </c>
      <c r="AL17" s="397">
        <f>SUM(AL7:AL16)</f>
        <v>0</v>
      </c>
      <c r="AM17" s="404">
        <f>SUM(AM7:AM16)</f>
        <v>0</v>
      </c>
      <c r="AN17" s="449" t="s">
        <v>96</v>
      </c>
      <c r="AO17" s="397">
        <f>SUM(AO7:AO16)</f>
        <v>515471284</v>
      </c>
      <c r="AP17" s="394">
        <f>SUM(AP7:AP16)</f>
        <v>477012606</v>
      </c>
      <c r="AQ17" s="405">
        <f>((AO17/AP17)-1)</f>
        <v>8.0624028623679678E-2</v>
      </c>
    </row>
    <row r="18" spans="1:43" x14ac:dyDescent="0.2">
      <c r="A18" s="170" t="s">
        <v>29</v>
      </c>
      <c r="B18" s="392">
        <v>35209</v>
      </c>
      <c r="C18" s="392">
        <v>34940</v>
      </c>
      <c r="D18" s="381">
        <f t="shared" si="1"/>
        <v>7.6989124212936133E-3</v>
      </c>
      <c r="E18" s="390">
        <v>638596</v>
      </c>
      <c r="F18" s="444">
        <v>446925</v>
      </c>
      <c r="G18" s="391">
        <f t="shared" si="2"/>
        <v>0.4288661408513732</v>
      </c>
      <c r="H18" s="393">
        <v>787339</v>
      </c>
      <c r="I18" s="392">
        <v>712638</v>
      </c>
      <c r="J18" s="381">
        <f t="shared" si="3"/>
        <v>0.10482320617199758</v>
      </c>
      <c r="K18" s="390">
        <v>125115</v>
      </c>
      <c r="L18" s="444">
        <v>136486</v>
      </c>
      <c r="M18" s="391">
        <f t="shared" si="4"/>
        <v>-8.3312574183432742E-2</v>
      </c>
      <c r="N18" s="393">
        <v>0</v>
      </c>
      <c r="O18" s="392">
        <v>0</v>
      </c>
      <c r="P18" s="55" t="s">
        <v>96</v>
      </c>
      <c r="Q18" s="390">
        <v>60739</v>
      </c>
      <c r="R18" s="444">
        <v>77137</v>
      </c>
      <c r="S18" s="391">
        <f t="shared" si="6"/>
        <v>-0.21258280721314027</v>
      </c>
      <c r="T18" s="393">
        <v>2523</v>
      </c>
      <c r="U18" s="392">
        <v>2483</v>
      </c>
      <c r="V18" s="381">
        <f t="shared" si="7"/>
        <v>1.6109544905356321E-2</v>
      </c>
      <c r="W18" s="390">
        <v>150170</v>
      </c>
      <c r="X18" s="444">
        <v>152674</v>
      </c>
      <c r="Y18" s="391">
        <f t="shared" si="8"/>
        <v>-1.6400958905904095E-2</v>
      </c>
      <c r="Z18" s="393">
        <v>68702</v>
      </c>
      <c r="AA18" s="392">
        <v>64655</v>
      </c>
      <c r="AB18" s="391">
        <f t="shared" si="9"/>
        <v>6.2593766916711813E-2</v>
      </c>
      <c r="AC18" s="390">
        <v>308859</v>
      </c>
      <c r="AD18" s="444">
        <v>290099</v>
      </c>
      <c r="AE18" s="381">
        <f t="shared" si="10"/>
        <v>6.4667578998893527E-2</v>
      </c>
      <c r="AF18" s="393">
        <v>0</v>
      </c>
      <c r="AG18" s="392">
        <v>0</v>
      </c>
      <c r="AH18" s="52" t="s">
        <v>96</v>
      </c>
      <c r="AI18" s="390">
        <v>187190</v>
      </c>
      <c r="AJ18" s="444">
        <v>171575</v>
      </c>
      <c r="AK18" s="391">
        <f t="shared" ref="AK18:AK22" si="14">((AI18/AJ18)-1)</f>
        <v>9.1009762494535851E-2</v>
      </c>
      <c r="AL18" s="445">
        <v>0</v>
      </c>
      <c r="AM18" s="446">
        <v>0</v>
      </c>
      <c r="AN18" s="447" t="s">
        <v>96</v>
      </c>
      <c r="AO18" s="393">
        <f>B18+E18+H18+K18+N18+Q18+T18+W18+Z18+AC18+AF18+AI18+AL18</f>
        <v>2364442</v>
      </c>
      <c r="AP18" s="392">
        <f>C18+F18+I18+L18+O18+R18+U18+X18+AA18+AD18+AG18+AJ18+AM18</f>
        <v>2089612</v>
      </c>
      <c r="AQ18" s="391">
        <f t="shared" si="13"/>
        <v>0.13152202418439396</v>
      </c>
    </row>
    <row r="19" spans="1:43" x14ac:dyDescent="0.2">
      <c r="A19" s="16" t="s">
        <v>30</v>
      </c>
      <c r="B19" s="8">
        <v>88565</v>
      </c>
      <c r="C19" s="8">
        <v>88716</v>
      </c>
      <c r="D19" s="9">
        <f t="shared" si="1"/>
        <v>-1.7020605076873974E-3</v>
      </c>
      <c r="E19" s="27">
        <v>1461229</v>
      </c>
      <c r="F19" s="15">
        <v>1126958</v>
      </c>
      <c r="G19" s="14">
        <f t="shared" si="2"/>
        <v>0.29661353839273508</v>
      </c>
      <c r="H19" s="11">
        <v>3537977</v>
      </c>
      <c r="I19" s="8">
        <v>3669493</v>
      </c>
      <c r="J19" s="9">
        <f t="shared" si="3"/>
        <v>-3.5840373588394869E-2</v>
      </c>
      <c r="K19" s="27">
        <v>1338069</v>
      </c>
      <c r="L19" s="15">
        <v>1264744</v>
      </c>
      <c r="M19" s="14">
        <f t="shared" si="4"/>
        <v>5.7976159602259436E-2</v>
      </c>
      <c r="N19" s="11">
        <v>35934</v>
      </c>
      <c r="O19" s="8">
        <v>52090</v>
      </c>
      <c r="P19" s="9">
        <f t="shared" si="5"/>
        <v>-0.31015550009598769</v>
      </c>
      <c r="Q19" s="27">
        <v>425882</v>
      </c>
      <c r="R19" s="15">
        <v>457539</v>
      </c>
      <c r="S19" s="14">
        <f t="shared" si="6"/>
        <v>-6.9189730274359151E-2</v>
      </c>
      <c r="T19" s="11">
        <v>459244</v>
      </c>
      <c r="U19" s="8">
        <v>441877</v>
      </c>
      <c r="V19" s="9">
        <f t="shared" si="7"/>
        <v>3.9302792406031628E-2</v>
      </c>
      <c r="W19" s="27">
        <v>1466900</v>
      </c>
      <c r="X19" s="15">
        <v>1672859</v>
      </c>
      <c r="Y19" s="14">
        <f t="shared" si="8"/>
        <v>-0.12311796750353732</v>
      </c>
      <c r="Z19" s="11">
        <v>309523</v>
      </c>
      <c r="AA19" s="8">
        <v>299869</v>
      </c>
      <c r="AB19" s="14">
        <f t="shared" si="9"/>
        <v>3.21940580720248E-2</v>
      </c>
      <c r="AC19" s="27">
        <v>1188604</v>
      </c>
      <c r="AD19" s="15">
        <v>1089914</v>
      </c>
      <c r="AE19" s="9">
        <f t="shared" si="10"/>
        <v>9.0548428591613606E-2</v>
      </c>
      <c r="AF19" s="11">
        <v>138171</v>
      </c>
      <c r="AG19" s="8">
        <v>58855</v>
      </c>
      <c r="AH19" s="14">
        <f t="shared" ref="AH19:AH21" si="15">((AF19/AG19)-1)</f>
        <v>1.3476510067114096</v>
      </c>
      <c r="AI19" s="27">
        <v>919472</v>
      </c>
      <c r="AJ19" s="15">
        <v>886942</v>
      </c>
      <c r="AK19" s="14">
        <f t="shared" si="14"/>
        <v>3.6676580881275234E-2</v>
      </c>
      <c r="AL19" s="23">
        <v>0</v>
      </c>
      <c r="AM19" s="24">
        <v>0</v>
      </c>
      <c r="AN19" s="25" t="s">
        <v>96</v>
      </c>
      <c r="AO19" s="11">
        <f t="shared" ref="AO19:AP22" si="16">B19+E19+H19+K19+N19+Q19+T19+W19+Z19+AC19+AF19+AI19+AL19</f>
        <v>11369570</v>
      </c>
      <c r="AP19" s="8">
        <f t="shared" si="16"/>
        <v>11109856</v>
      </c>
      <c r="AQ19" s="14">
        <f t="shared" si="13"/>
        <v>2.3376900654697996E-2</v>
      </c>
    </row>
    <row r="20" spans="1:43" x14ac:dyDescent="0.2">
      <c r="A20" s="16" t="s">
        <v>31</v>
      </c>
      <c r="B20" s="8">
        <v>113464</v>
      </c>
      <c r="C20" s="8">
        <v>115653</v>
      </c>
      <c r="D20" s="9">
        <f t="shared" si="1"/>
        <v>-1.8927308413962507E-2</v>
      </c>
      <c r="E20" s="27">
        <v>2176590</v>
      </c>
      <c r="F20" s="15">
        <v>3248887</v>
      </c>
      <c r="G20" s="14">
        <f t="shared" si="2"/>
        <v>-0.33005056808685562</v>
      </c>
      <c r="H20" s="11">
        <v>4144883</v>
      </c>
      <c r="I20" s="8">
        <v>3931006</v>
      </c>
      <c r="J20" s="9">
        <f t="shared" si="3"/>
        <v>5.4407701234747474E-2</v>
      </c>
      <c r="K20" s="27">
        <v>694019</v>
      </c>
      <c r="L20" s="15">
        <v>750619</v>
      </c>
      <c r="M20" s="14">
        <f t="shared" si="4"/>
        <v>-7.5404432874734084E-2</v>
      </c>
      <c r="N20" s="11">
        <v>28170</v>
      </c>
      <c r="O20" s="8">
        <v>28240</v>
      </c>
      <c r="P20" s="9">
        <f t="shared" si="5"/>
        <v>-2.4787535410765171E-3</v>
      </c>
      <c r="Q20" s="27">
        <v>597268</v>
      </c>
      <c r="R20" s="15">
        <v>643398</v>
      </c>
      <c r="S20" s="14">
        <f t="shared" si="6"/>
        <v>-7.1697456317862396E-2</v>
      </c>
      <c r="T20" s="11">
        <v>842854</v>
      </c>
      <c r="U20" s="8">
        <v>864279</v>
      </c>
      <c r="V20" s="9">
        <f t="shared" si="7"/>
        <v>-2.4789448777535972E-2</v>
      </c>
      <c r="W20" s="27">
        <v>1949725</v>
      </c>
      <c r="X20" s="15">
        <v>2163184</v>
      </c>
      <c r="Y20" s="14">
        <f t="shared" si="8"/>
        <v>-9.8678152205267766E-2</v>
      </c>
      <c r="Z20" s="11">
        <v>1011989</v>
      </c>
      <c r="AA20" s="8">
        <v>431806</v>
      </c>
      <c r="AB20" s="14">
        <f t="shared" si="9"/>
        <v>1.343619588426284</v>
      </c>
      <c r="AC20" s="27">
        <v>1491743</v>
      </c>
      <c r="AD20" s="15">
        <v>1116236</v>
      </c>
      <c r="AE20" s="9">
        <f t="shared" si="10"/>
        <v>0.33640466711340622</v>
      </c>
      <c r="AF20" s="11">
        <v>619441</v>
      </c>
      <c r="AG20" s="8">
        <v>567070</v>
      </c>
      <c r="AH20" s="14">
        <f t="shared" si="15"/>
        <v>9.2353677676477286E-2</v>
      </c>
      <c r="AI20" s="27">
        <v>1511784</v>
      </c>
      <c r="AJ20" s="15">
        <v>1527397</v>
      </c>
      <c r="AK20" s="14">
        <f t="shared" si="14"/>
        <v>-1.0221965867420191E-2</v>
      </c>
      <c r="AL20" s="23">
        <v>0</v>
      </c>
      <c r="AM20" s="24">
        <v>0</v>
      </c>
      <c r="AN20" s="25" t="s">
        <v>96</v>
      </c>
      <c r="AO20" s="11">
        <f t="shared" si="16"/>
        <v>15181930</v>
      </c>
      <c r="AP20" s="8">
        <f t="shared" si="16"/>
        <v>15387775</v>
      </c>
      <c r="AQ20" s="14">
        <f t="shared" si="13"/>
        <v>-1.337717766213764E-2</v>
      </c>
    </row>
    <row r="21" spans="1:43" x14ac:dyDescent="0.2">
      <c r="A21" s="16" t="s">
        <v>32</v>
      </c>
      <c r="B21" s="8">
        <v>111580</v>
      </c>
      <c r="C21" s="8">
        <v>117061</v>
      </c>
      <c r="D21" s="9">
        <f t="shared" si="1"/>
        <v>-4.6821742510315123E-2</v>
      </c>
      <c r="E21" s="27">
        <v>1348230</v>
      </c>
      <c r="F21" s="15">
        <v>3104379</v>
      </c>
      <c r="G21" s="14">
        <f t="shared" si="2"/>
        <v>-0.56570057972947252</v>
      </c>
      <c r="H21" s="11">
        <v>3600757</v>
      </c>
      <c r="I21" s="8">
        <v>3580923</v>
      </c>
      <c r="J21" s="9">
        <f t="shared" si="3"/>
        <v>5.5387954446382004E-3</v>
      </c>
      <c r="K21" s="27">
        <v>706979</v>
      </c>
      <c r="L21" s="15">
        <v>661058</v>
      </c>
      <c r="M21" s="14">
        <f t="shared" si="4"/>
        <v>6.9465916757682322E-2</v>
      </c>
      <c r="N21" s="11">
        <v>25998</v>
      </c>
      <c r="O21" s="8">
        <v>24645</v>
      </c>
      <c r="P21" s="9">
        <f t="shared" si="5"/>
        <v>5.4899573950091263E-2</v>
      </c>
      <c r="Q21" s="27">
        <v>3038445</v>
      </c>
      <c r="R21" s="15">
        <v>1646242</v>
      </c>
      <c r="S21" s="14">
        <f t="shared" si="6"/>
        <v>0.84568550674809662</v>
      </c>
      <c r="T21" s="11">
        <v>565914</v>
      </c>
      <c r="U21" s="8">
        <v>739253</v>
      </c>
      <c r="V21" s="9">
        <f t="shared" si="7"/>
        <v>-0.23447858852111525</v>
      </c>
      <c r="W21" s="27">
        <v>1539122</v>
      </c>
      <c r="X21" s="15">
        <v>1157653</v>
      </c>
      <c r="Y21" s="14">
        <f t="shared" si="8"/>
        <v>0.32951929464183127</v>
      </c>
      <c r="Z21" s="11">
        <v>421777</v>
      </c>
      <c r="AA21" s="8">
        <v>430184</v>
      </c>
      <c r="AB21" s="14">
        <f t="shared" si="9"/>
        <v>-1.9542800290108464E-2</v>
      </c>
      <c r="AC21" s="27">
        <v>991067</v>
      </c>
      <c r="AD21" s="15">
        <v>885010</v>
      </c>
      <c r="AE21" s="9">
        <f t="shared" si="10"/>
        <v>0.11983706398797755</v>
      </c>
      <c r="AF21" s="11">
        <v>473</v>
      </c>
      <c r="AG21" s="8">
        <v>3696</v>
      </c>
      <c r="AH21" s="14">
        <f t="shared" si="15"/>
        <v>-0.87202380952380953</v>
      </c>
      <c r="AI21" s="27">
        <v>1451949</v>
      </c>
      <c r="AJ21" s="15">
        <v>1531544</v>
      </c>
      <c r="AK21" s="14">
        <f t="shared" si="14"/>
        <v>-5.1970429840735854E-2</v>
      </c>
      <c r="AL21" s="23">
        <v>0</v>
      </c>
      <c r="AM21" s="24">
        <v>0</v>
      </c>
      <c r="AN21" s="25" t="s">
        <v>96</v>
      </c>
      <c r="AO21" s="11">
        <f t="shared" si="16"/>
        <v>13802291</v>
      </c>
      <c r="AP21" s="8">
        <f t="shared" si="16"/>
        <v>13881648</v>
      </c>
      <c r="AQ21" s="14">
        <f t="shared" si="13"/>
        <v>-5.7166843590904515E-3</v>
      </c>
    </row>
    <row r="22" spans="1:43" ht="15.05" thickBot="1" x14ac:dyDescent="0.25">
      <c r="A22" s="168" t="s">
        <v>33</v>
      </c>
      <c r="B22" s="368">
        <v>91615</v>
      </c>
      <c r="C22" s="368">
        <v>92125</v>
      </c>
      <c r="D22" s="408">
        <f>((B22/C22)-1)</f>
        <v>-5.5359565807326927E-3</v>
      </c>
      <c r="E22" s="372">
        <v>2720493</v>
      </c>
      <c r="F22" s="373">
        <v>2291871</v>
      </c>
      <c r="G22" s="417">
        <f>((E22/F22)-1)</f>
        <v>0.18701837930668863</v>
      </c>
      <c r="H22" s="371">
        <v>2048402</v>
      </c>
      <c r="I22" s="368">
        <v>2046617</v>
      </c>
      <c r="J22" s="408">
        <f>((H22/I22)-1)</f>
        <v>8.7217100219527666E-4</v>
      </c>
      <c r="K22" s="372">
        <v>1398123</v>
      </c>
      <c r="L22" s="373">
        <v>1053460</v>
      </c>
      <c r="M22" s="417">
        <f>((K22/L22)-1)</f>
        <v>0.32717236534847083</v>
      </c>
      <c r="N22" s="371">
        <v>11640</v>
      </c>
      <c r="O22" s="368">
        <v>6450</v>
      </c>
      <c r="P22" s="408">
        <f>((N22/O22)-1)</f>
        <v>0.80465116279069759</v>
      </c>
      <c r="Q22" s="372">
        <v>344714</v>
      </c>
      <c r="R22" s="373">
        <v>332594</v>
      </c>
      <c r="S22" s="417">
        <f>((Q22/R22)-1)</f>
        <v>3.644082575151697E-2</v>
      </c>
      <c r="T22" s="371">
        <v>356663</v>
      </c>
      <c r="U22" s="368">
        <v>499830</v>
      </c>
      <c r="V22" s="408">
        <f>((T22/U22)-1)</f>
        <v>-0.28643138667146828</v>
      </c>
      <c r="W22" s="372">
        <v>1634909</v>
      </c>
      <c r="X22" s="373">
        <v>1176274</v>
      </c>
      <c r="Y22" s="417">
        <f>((W22/X22)-1)</f>
        <v>0.38990490310930959</v>
      </c>
      <c r="Z22" s="371">
        <v>444629</v>
      </c>
      <c r="AA22" s="368">
        <v>322857</v>
      </c>
      <c r="AB22" s="417">
        <f>((Z22/AA22)-1)</f>
        <v>0.37717007839384009</v>
      </c>
      <c r="AC22" s="372">
        <v>896588</v>
      </c>
      <c r="AD22" s="373">
        <v>851937</v>
      </c>
      <c r="AE22" s="408">
        <f>((AC22/AD22)-1)</f>
        <v>5.2411152467846778E-2</v>
      </c>
      <c r="AF22" s="371">
        <v>0</v>
      </c>
      <c r="AG22" s="368">
        <v>18831</v>
      </c>
      <c r="AH22" s="378">
        <f t="shared" ref="AH22" si="17">((AF22/AG22)-1)</f>
        <v>-1</v>
      </c>
      <c r="AI22" s="372">
        <v>956450</v>
      </c>
      <c r="AJ22" s="373">
        <v>985554</v>
      </c>
      <c r="AK22" s="378">
        <f t="shared" si="14"/>
        <v>-2.953059903363997E-2</v>
      </c>
      <c r="AL22" s="441">
        <v>0</v>
      </c>
      <c r="AM22" s="442">
        <v>0</v>
      </c>
      <c r="AN22" s="443" t="s">
        <v>96</v>
      </c>
      <c r="AO22" s="371">
        <f t="shared" si="16"/>
        <v>10904226</v>
      </c>
      <c r="AP22" s="368">
        <f t="shared" si="16"/>
        <v>9678400</v>
      </c>
      <c r="AQ22" s="378">
        <f t="shared" si="13"/>
        <v>0.12665585220697628</v>
      </c>
    </row>
    <row r="23" spans="1:43" ht="15.05" thickBot="1" x14ac:dyDescent="0.25">
      <c r="A23" s="286" t="s">
        <v>34</v>
      </c>
      <c r="B23" s="419">
        <f>SUM(B18:B22)</f>
        <v>440433</v>
      </c>
      <c r="C23" s="419">
        <f>SUM(C18:C22)</f>
        <v>448495</v>
      </c>
      <c r="D23" s="420">
        <f>((B23/C23)-1)</f>
        <v>-1.7975674199266489E-2</v>
      </c>
      <c r="E23" s="423">
        <f>SUM(E18:E22)</f>
        <v>8345138</v>
      </c>
      <c r="F23" s="424">
        <f>SUM(F18:F22)</f>
        <v>10219020</v>
      </c>
      <c r="G23" s="429">
        <f>((E23/F23)-1)</f>
        <v>-0.18337198674628297</v>
      </c>
      <c r="H23" s="422">
        <f>SUM(H18:H22)</f>
        <v>14119358</v>
      </c>
      <c r="I23" s="419">
        <f>SUM(I18:I22)</f>
        <v>13940677</v>
      </c>
      <c r="J23" s="420">
        <f>((H23/I23)-1)</f>
        <v>1.2817239794021384E-2</v>
      </c>
      <c r="K23" s="423">
        <f>SUM(K18:K22)</f>
        <v>4262305</v>
      </c>
      <c r="L23" s="424">
        <f>SUM(L18:L22)</f>
        <v>3866367</v>
      </c>
      <c r="M23" s="429">
        <f>((K23/L23)-1)</f>
        <v>0.10240569506205688</v>
      </c>
      <c r="N23" s="422">
        <f>SUM(N18:N22)</f>
        <v>101742</v>
      </c>
      <c r="O23" s="419">
        <f>SUM(O18:O22)</f>
        <v>111425</v>
      </c>
      <c r="P23" s="420">
        <f>((N23/O23)-1)</f>
        <v>-8.6901503253309365E-2</v>
      </c>
      <c r="Q23" s="423">
        <f>SUM(Q18:Q22)</f>
        <v>4467048</v>
      </c>
      <c r="R23" s="424">
        <f>SUM(R18:R22)</f>
        <v>3156910</v>
      </c>
      <c r="S23" s="429">
        <f>((Q23/R23)-1)</f>
        <v>0.41500644617679949</v>
      </c>
      <c r="T23" s="422">
        <f>SUM(T18:T22)</f>
        <v>2227198</v>
      </c>
      <c r="U23" s="419">
        <f>SUM(U18:U22)</f>
        <v>2547722</v>
      </c>
      <c r="V23" s="420">
        <f>((T23/U23)-1)</f>
        <v>-0.12580807482135026</v>
      </c>
      <c r="W23" s="423">
        <f>SUM(W18:W22)</f>
        <v>6740826</v>
      </c>
      <c r="X23" s="424">
        <f>SUM(X18:X22)</f>
        <v>6322644</v>
      </c>
      <c r="Y23" s="429">
        <f>((W23/X23)-1)</f>
        <v>6.6140367858762872E-2</v>
      </c>
      <c r="Z23" s="422">
        <f>SUM(Z18:Z22)</f>
        <v>2256620</v>
      </c>
      <c r="AA23" s="419">
        <f>SUM(AA18:AA22)</f>
        <v>1549371</v>
      </c>
      <c r="AB23" s="429">
        <f>((Z23/AA23)-1)</f>
        <v>0.45647491788603256</v>
      </c>
      <c r="AC23" s="423">
        <f>SUM(AC18:AC22)</f>
        <v>4876861</v>
      </c>
      <c r="AD23" s="424">
        <f>SUM(AD18:AD22)</f>
        <v>4233196</v>
      </c>
      <c r="AE23" s="420">
        <f>((AC23/AD23)-1)</f>
        <v>0.15205178309721545</v>
      </c>
      <c r="AF23" s="422">
        <f>SUM(AF18:AF22)</f>
        <v>758085</v>
      </c>
      <c r="AG23" s="419">
        <f>SUM(AG18:AG22)</f>
        <v>648452</v>
      </c>
      <c r="AH23" s="429">
        <f>((AF23/AG23)-1)</f>
        <v>0.16906879769049987</v>
      </c>
      <c r="AI23" s="423">
        <f>SUM(AI18:AI22)</f>
        <v>5026845</v>
      </c>
      <c r="AJ23" s="424">
        <f>SUM(AJ18:AJ22)</f>
        <v>5103012</v>
      </c>
      <c r="AK23" s="429">
        <f>((AI23/AJ23)-1)</f>
        <v>-1.492589082682938E-2</v>
      </c>
      <c r="AL23" s="422">
        <f>SUM(AL18:AL22)</f>
        <v>0</v>
      </c>
      <c r="AM23" s="424">
        <f>SUM(AM18:AM22)</f>
        <v>0</v>
      </c>
      <c r="AN23" s="450" t="s">
        <v>96</v>
      </c>
      <c r="AO23" s="422">
        <f>SUM(AO18:AO22)</f>
        <v>53622459</v>
      </c>
      <c r="AP23" s="419">
        <f>SUM(AP18:AP22)</f>
        <v>52147291</v>
      </c>
      <c r="AQ23" s="429">
        <f>((AO23/AP23)-1)</f>
        <v>2.8288487699198006E-2</v>
      </c>
    </row>
    <row r="24" spans="1:43" ht="15.05" thickBot="1" x14ac:dyDescent="0.25">
      <c r="A24" s="307" t="s">
        <v>35</v>
      </c>
      <c r="B24" s="430">
        <f>B17+B23</f>
        <v>3160144</v>
      </c>
      <c r="C24" s="430">
        <f>C17+C23</f>
        <v>3151850</v>
      </c>
      <c r="D24" s="431">
        <f>((B24/C24)-1)</f>
        <v>2.6314704062693206E-3</v>
      </c>
      <c r="E24" s="434">
        <f>E17+E23</f>
        <v>69449025</v>
      </c>
      <c r="F24" s="435">
        <f>F17+F23</f>
        <v>66192344</v>
      </c>
      <c r="G24" s="440">
        <f>((E24/F24)-1)</f>
        <v>4.92002670278604E-2</v>
      </c>
      <c r="H24" s="433">
        <f>H17+H23</f>
        <v>181611323</v>
      </c>
      <c r="I24" s="430">
        <f>I17+I23</f>
        <v>176768019</v>
      </c>
      <c r="J24" s="431">
        <f>((H24/I24)-1)</f>
        <v>2.7399209582136042E-2</v>
      </c>
      <c r="K24" s="434">
        <f>K17+K23</f>
        <v>49415712</v>
      </c>
      <c r="L24" s="435">
        <f>L17+L23</f>
        <v>43473140</v>
      </c>
      <c r="M24" s="440">
        <f>((K24/L24)-1)</f>
        <v>0.13669525596724785</v>
      </c>
      <c r="N24" s="433">
        <f>N17+N23</f>
        <v>1252183</v>
      </c>
      <c r="O24" s="430">
        <f>O17+O23</f>
        <v>1308142</v>
      </c>
      <c r="P24" s="431">
        <f>((N24/O24)-1)</f>
        <v>-4.2777466054908397E-2</v>
      </c>
      <c r="Q24" s="434">
        <f>Q17+Q23</f>
        <v>19183450</v>
      </c>
      <c r="R24" s="435">
        <f>R17+R23</f>
        <v>16955595</v>
      </c>
      <c r="S24" s="440">
        <f>((Q24/R24)-1)</f>
        <v>0.13139350167304653</v>
      </c>
      <c r="T24" s="433">
        <f>T17+T23</f>
        <v>20581588</v>
      </c>
      <c r="U24" s="430">
        <f>U17+U23</f>
        <v>20998261</v>
      </c>
      <c r="V24" s="431">
        <f>((T24/U24)-1)</f>
        <v>-1.9843214635726247E-2</v>
      </c>
      <c r="W24" s="434">
        <f>W17+W23</f>
        <v>64036779</v>
      </c>
      <c r="X24" s="435">
        <f>X17+X23</f>
        <v>62668131</v>
      </c>
      <c r="Y24" s="440">
        <f>((W24/X24)-1)</f>
        <v>2.183961733277151E-2</v>
      </c>
      <c r="Z24" s="433">
        <f>Z17+Z23</f>
        <v>21666255</v>
      </c>
      <c r="AA24" s="430">
        <f>AA17+AA23</f>
        <v>17556095</v>
      </c>
      <c r="AB24" s="440">
        <f>((Z24/AA24)-1)</f>
        <v>0.23411584409858799</v>
      </c>
      <c r="AC24" s="434">
        <f>AC17+AC23</f>
        <v>69704979</v>
      </c>
      <c r="AD24" s="435">
        <f>AD17+AD23</f>
        <v>52443138</v>
      </c>
      <c r="AE24" s="431">
        <f>((AC24/AD24)-1)</f>
        <v>0.32915347285282581</v>
      </c>
      <c r="AF24" s="433">
        <f>AF17+AF23</f>
        <v>8406318</v>
      </c>
      <c r="AG24" s="430">
        <f>AG17+AG23</f>
        <v>8214653</v>
      </c>
      <c r="AH24" s="440">
        <f>((AF24/AG24)-1)</f>
        <v>2.333208718615376E-2</v>
      </c>
      <c r="AI24" s="434">
        <f>AI17+AI23</f>
        <v>60625987</v>
      </c>
      <c r="AJ24" s="435">
        <f>AJ17+AJ23</f>
        <v>59430529</v>
      </c>
      <c r="AK24" s="440">
        <f>((AI24/AJ24)-1)</f>
        <v>2.0115217214371484E-2</v>
      </c>
      <c r="AL24" s="433">
        <f>AL17+AL23</f>
        <v>0</v>
      </c>
      <c r="AM24" s="435">
        <f>AM17+AM23</f>
        <v>0</v>
      </c>
      <c r="AN24" s="451" t="s">
        <v>96</v>
      </c>
      <c r="AO24" s="433">
        <f>AO17+AO23</f>
        <v>569093743</v>
      </c>
      <c r="AP24" s="430">
        <f>AP17+AP23</f>
        <v>529159897</v>
      </c>
      <c r="AQ24" s="440">
        <f>((AO24/AP24)-1)</f>
        <v>7.5466501196329361E-2</v>
      </c>
    </row>
    <row r="25" spans="1:43" s="5" customFormat="1" x14ac:dyDescent="0.2">
      <c r="F25" s="147"/>
      <c r="AO25" s="145"/>
      <c r="AP25" s="147"/>
    </row>
  </sheetData>
  <mergeCells count="56">
    <mergeCell ref="Q3:S4"/>
    <mergeCell ref="B3:D4"/>
    <mergeCell ref="E3:G4"/>
    <mergeCell ref="H3:J4"/>
    <mergeCell ref="K3:M4"/>
    <mergeCell ref="N3:P4"/>
    <mergeCell ref="AL3:AN4"/>
    <mergeCell ref="AO3:AQ4"/>
    <mergeCell ref="B5:B6"/>
    <mergeCell ref="C5:C6"/>
    <mergeCell ref="D5:D6"/>
    <mergeCell ref="E5:E6"/>
    <mergeCell ref="F5:F6"/>
    <mergeCell ref="G5:G6"/>
    <mergeCell ref="H5:H6"/>
    <mergeCell ref="I5:I6"/>
    <mergeCell ref="T3:V4"/>
    <mergeCell ref="W3:Y4"/>
    <mergeCell ref="Z3:AB4"/>
    <mergeCell ref="AC3:AE4"/>
    <mergeCell ref="AF3:AH4"/>
    <mergeCell ref="AI3:AK4"/>
    <mergeCell ref="U5:U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AG5:AG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N5:AN6"/>
    <mergeCell ref="AO5:AO6"/>
    <mergeCell ref="AP5:AP6"/>
    <mergeCell ref="AQ5:AQ6"/>
    <mergeCell ref="AH5:AH6"/>
    <mergeCell ref="AI5:AI6"/>
    <mergeCell ref="AJ5:AJ6"/>
    <mergeCell ref="AK5:AK6"/>
    <mergeCell ref="AL5:AL6"/>
    <mergeCell ref="AM5:AM6"/>
  </mergeCells>
  <phoneticPr fontId="3"/>
  <pageMargins left="0.59055118110236227" right="0.39370078740157483" top="0.59055118110236227" bottom="0.59055118110236227" header="0.19685039370078741" footer="0.19685039370078741"/>
  <pageSetup paperSize="9" fitToWidth="0" orientation="landscape" r:id="rId1"/>
  <colBreaks count="4" manualBreakCount="4">
    <brk id="10" max="25" man="1"/>
    <brk id="19" max="25" man="1"/>
    <brk id="28" max="25" man="1"/>
    <brk id="37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R7財政状況一覧</vt:lpstr>
      <vt:lpstr>歳入</vt:lpstr>
      <vt:lpstr>歳出（性質別）</vt:lpstr>
      <vt:lpstr>歳出（目的別）</vt:lpstr>
      <vt:lpstr>'R7財政状況一覧'!Print_Area</vt:lpstr>
      <vt:lpstr>'歳出（性質別）'!Print_Area</vt:lpstr>
      <vt:lpstr>'歳出（目的別）'!Print_Area</vt:lpstr>
      <vt:lpstr>歳入!Print_Area</vt:lpstr>
      <vt:lpstr>'R7財政状況一覧'!Print_Titles</vt:lpstr>
      <vt:lpstr>'歳出（性質別）'!Print_Titles</vt:lpstr>
      <vt:lpstr>'歳出（目的別）'!Print_Titles</vt:lpstr>
      <vt:lpstr>歳入!Print_Titles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2025-09-25T00:59:33Z</dcterms:created>
  <dcterms:modified xsi:type="dcterms:W3CDTF">2026-09-25T02:30:34Z</dcterms:modified>
</cp:coreProperties>
</file>