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4155" activeTab="0"/>
  </bookViews>
  <sheets>
    <sheet name="ci_05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<sst xmlns="http://schemas.openxmlformats.org/spreadsheetml/2006/main" count="97" uniqueCount="60">
  <si>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市町村別</t>
  </si>
  <si>
    <t>総数</t>
  </si>
  <si>
    <t>第１種中高層</t>
  </si>
  <si>
    <t>第２種中高層</t>
  </si>
  <si>
    <t>第１種住居</t>
  </si>
  <si>
    <t>第２種住居</t>
  </si>
  <si>
    <t>準住居地域</t>
  </si>
  <si>
    <t>近隣商業</t>
  </si>
  <si>
    <t>商業地域</t>
  </si>
  <si>
    <t>工業地域</t>
  </si>
  <si>
    <t>工業専用</t>
  </si>
  <si>
    <t>住居専用地域</t>
  </si>
  <si>
    <t>地域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</si>
  <si>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</si>
  <si>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</si>
  <si>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</si>
  <si>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</si>
  <si>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</si>
  <si>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</si>
  <si>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</si>
  <si>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</si>
  <si>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</si>
  <si>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</si>
  <si>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</si>
  <si>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準工業
地域</t>
  </si>
  <si>
    <t>砺波市</t>
  </si>
  <si>
    <t>南砺市</t>
  </si>
  <si>
    <t>射水市</t>
  </si>
  <si>
    <t>５       用          途          地          域</t>
  </si>
  <si>
    <t>総  数</t>
  </si>
  <si>
    <t>第１種低層</t>
  </si>
  <si>
    <t>高岡市</t>
  </si>
  <si>
    <t>資 料 出 所</t>
  </si>
  <si>
    <t>富     山     県     都     市     計     画     課</t>
  </si>
  <si>
    <t>備      考</t>
  </si>
  <si>
    <t>富　　　　山　　　　県　　　　都　　　　市　　　　計　　　　画　　　　課</t>
  </si>
  <si>
    <t>都市計画
区　域　名</t>
  </si>
  <si>
    <t>市町村</t>
  </si>
  <si>
    <t>都市計画
区域</t>
  </si>
  <si>
    <t>市街化
区域</t>
  </si>
  <si>
    <t>用途地域</t>
  </si>
  <si>
    <t>市街化
調整区域</t>
  </si>
  <si>
    <t>第１種
低層住居
専用地域</t>
  </si>
  <si>
    <t>第２種
低層住居
専用地域</t>
  </si>
  <si>
    <t>第１種
中高層住居
専用地域</t>
  </si>
  <si>
    <t>第２種
中高層住居
専用地域</t>
  </si>
  <si>
    <t>第１種
住居地域</t>
  </si>
  <si>
    <t>第２種
住居地域</t>
  </si>
  <si>
    <t>準住居
地域</t>
  </si>
  <si>
    <t>近隣商業
地域</t>
  </si>
  <si>
    <t>工業専用
地域</t>
  </si>
  <si>
    <t>計</t>
  </si>
  <si>
    <t>専用地域</t>
  </si>
  <si>
    <t>―</t>
  </si>
  <si>
    <t>入善</t>
  </si>
  <si>
    <t>朝日</t>
  </si>
  <si>
    <t>非線引都市計</t>
  </si>
  <si>
    <t>合計</t>
  </si>
  <si>
    <t>-</t>
  </si>
  <si>
    <t xml:space="preserve"> （ 平31.3.31 ）  ha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</si>
</sst>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\ ###\ ##0"/>
    <numFmt numFmtId="179" formatCode="0.0_);[Red]\(0.0\)"/>
    <numFmt numFmtId="180" formatCode=".\ ##\ ##00;00000000000000000000000000000000000000000000000000000000000000000000000000000000000000000000000000000000000000000000000000000000000000000000000000000000000000000000000000000000000000000000000000000000000000000000"/>
    <numFmt numFmtId="181" formatCode="0;&quot;△ &quot;0"/>
    <numFmt numFmtId="182" formatCode="#\ ##0.0"/>
    <numFmt numFmtId="183" formatCode="#\ ###\ ###"/>
    <numFmt numFmtId="184" formatCode="#;&quot;△ &quot;#\ ###\ ###"/>
    <numFmt numFmtId="185" formatCode="0_ "/>
    <numFmt numFmtId="186" formatCode="0.0_ "/>
    <numFmt numFmtId="187" formatCode="#\ ###\ ###.#"/>
    <numFmt numFmtId="188" formatCode="##\ ###\ ###.#"/>
    <numFmt numFmtId="189" formatCode="#,##0.0;[Red]\-#,##0.0"/>
    <numFmt numFmtId="190" formatCode="#,##0;&quot;△ &quot;#,##0"/>
    <numFmt numFmtId="191" formatCode="#,##0.0\ "/>
    <numFmt numFmtId="192" formatCode="##\ ##0.0"/>
    <numFmt numFmtId="193" formatCode="###\ ##0.0"/>
    <numFmt numFmtId="194" formatCode="#,##0.0_ "/>
    <numFmt numFmtId="195" formatCode="#\ ##0;&quot;△ &quot;#\ ##0"/>
    <numFmt numFmtId="196" formatCode="#\ ###;&quot;△ &quot;#\ ###"/>
    <numFmt numFmtId="197" formatCode="#\ ##0.0\:\-"/>
    <numFmt numFmtId="198" formatCode="#\ ##0.0;;\-"/>
    <numFmt numFmtId="199" formatCode="#,##0.0_);[Red]\(#,##0.0\)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7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98" fontId="9" fillId="0" borderId="0" xfId="48" applyNumberFormat="1" applyFont="1" applyFill="1" applyBorder="1" applyAlignment="1">
      <alignment horizontal="right"/>
    </xf>
    <xf numFmtId="198" fontId="9" fillId="0" borderId="0" xfId="0" applyNumberFormat="1" applyFont="1" applyFill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 quotePrefix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distributed"/>
    </xf>
    <xf numFmtId="182" fontId="8" fillId="0" borderId="14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182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2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 vertical="center" wrapText="1"/>
    </xf>
    <xf numFmtId="198" fontId="9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198" fontId="9" fillId="0" borderId="14" xfId="48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82" fontId="9" fillId="0" borderId="18" xfId="48" applyNumberFormat="1" applyFont="1" applyFill="1" applyBorder="1" applyAlignment="1">
      <alignment horizontal="center"/>
    </xf>
    <xf numFmtId="182" fontId="9" fillId="0" borderId="15" xfId="48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showGridLines="0" tabSelected="1" view="pageBreakPreview" zoomScale="130" zoomScaleNormal="85" zoomScaleSheetLayoutView="130" zoomScalePageLayoutView="0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9" sqref="AA19"/>
    </sheetView>
  </sheetViews>
  <sheetFormatPr defaultColWidth="9.00390625" defaultRowHeight="12.75"/>
  <cols>
    <col min="1" max="1" width="9.00390625" style="5" customWidth="1"/>
    <col min="2" max="2" width="0.37109375" style="6" customWidth="1"/>
    <col min="3" max="6" width="6.75390625" style="35" customWidth="1"/>
    <col min="7" max="7" width="6.375" style="35" customWidth="1"/>
    <col min="8" max="8" width="6.00390625" style="35" customWidth="1"/>
    <col min="9" max="10" width="6.25390625" style="35" customWidth="1"/>
    <col min="11" max="11" width="5.625" style="35" customWidth="1"/>
    <col min="12" max="12" width="6.75390625" style="5" customWidth="1"/>
    <col min="13" max="14" width="6.75390625" style="35" customWidth="1"/>
    <col min="15" max="15" width="9.75390625" style="42" bestFit="1" customWidth="1"/>
    <col min="16" max="16" width="20.875" style="42" bestFit="1" customWidth="1"/>
    <col min="17" max="17" width="9.125" style="42" customWidth="1"/>
    <col min="18" max="18" width="12.125" style="42" hidden="1" customWidth="1"/>
    <col min="19" max="19" width="11.875" style="42" hidden="1" customWidth="1"/>
    <col min="20" max="21" width="25.375" style="42" hidden="1" customWidth="1"/>
    <col min="22" max="23" width="27.75390625" style="42" hidden="1" customWidth="1"/>
    <col min="24" max="25" width="16.375" style="42" hidden="1" customWidth="1"/>
    <col min="26" max="26" width="11.875" style="42" hidden="1" customWidth="1"/>
    <col min="27" max="27" width="14.125" style="42" customWidth="1"/>
    <col min="28" max="28" width="9.75390625" style="42" customWidth="1"/>
    <col min="29" max="29" width="11.875" style="42" hidden="1" customWidth="1"/>
    <col min="30" max="30" width="9.75390625" style="42" hidden="1" customWidth="1"/>
    <col min="31" max="31" width="14.125" style="42" hidden="1" customWidth="1"/>
    <col min="32" max="32" width="8.75390625" style="42" hidden="1" customWidth="1"/>
    <col min="33" max="33" width="16.375" style="42" hidden="1" customWidth="1"/>
    <col min="34" max="16384" width="9.125" style="6" customWidth="1"/>
  </cols>
  <sheetData>
    <row r="1" spans="3:32" ht="6.75" customHeight="1">
      <c r="C1" s="7"/>
      <c r="D1" s="8"/>
      <c r="E1" s="8"/>
      <c r="F1" s="8"/>
      <c r="G1" s="8"/>
      <c r="H1" s="8"/>
      <c r="I1" s="8"/>
      <c r="J1" s="8"/>
      <c r="K1" s="8"/>
      <c r="M1" s="7"/>
      <c r="N1" s="8"/>
      <c r="X1" s="42" t="s">
        <v>46</v>
      </c>
      <c r="Y1" s="42" t="s">
        <v>47</v>
      </c>
      <c r="Z1" s="42" t="s">
        <v>48</v>
      </c>
      <c r="AA1" s="42" t="s">
        <v>49</v>
      </c>
      <c r="AB1" s="42" t="s">
        <v>8</v>
      </c>
      <c r="AC1" s="42" t="s">
        <v>24</v>
      </c>
      <c r="AD1" s="42" t="s">
        <v>9</v>
      </c>
      <c r="AE1" s="42" t="s">
        <v>50</v>
      </c>
      <c r="AF1" s="42" t="s">
        <v>51</v>
      </c>
    </row>
    <row r="2" spans="1:33" ht="10.5" customHeight="1">
      <c r="A2" s="9"/>
      <c r="B2" s="10"/>
      <c r="C2" s="49" t="s">
        <v>28</v>
      </c>
      <c r="D2" s="50"/>
      <c r="E2" s="50"/>
      <c r="F2" s="50"/>
      <c r="G2" s="50"/>
      <c r="H2" s="50"/>
      <c r="I2" s="50"/>
      <c r="J2" s="50"/>
      <c r="K2" s="50"/>
      <c r="L2" s="51" t="s">
        <v>59</v>
      </c>
      <c r="M2" s="51"/>
      <c r="N2" s="51"/>
      <c r="P2" s="42" t="s">
        <v>36</v>
      </c>
      <c r="Q2" s="42" t="s">
        <v>37</v>
      </c>
      <c r="R2" s="42" t="s">
        <v>38</v>
      </c>
      <c r="S2" s="42" t="s">
        <v>39</v>
      </c>
      <c r="T2" s="42" t="s">
        <v>40</v>
      </c>
      <c r="AG2" s="42" t="s">
        <v>41</v>
      </c>
    </row>
    <row r="3" spans="1:23" ht="10.5" customHeight="1">
      <c r="A3" s="11" t="s">
        <v>0</v>
      </c>
      <c r="C3" s="52" t="s">
        <v>29</v>
      </c>
      <c r="D3" s="12" t="s">
        <v>30</v>
      </c>
      <c r="E3" s="13" t="s">
        <v>2</v>
      </c>
      <c r="F3" s="13" t="s">
        <v>3</v>
      </c>
      <c r="G3" s="12" t="s">
        <v>4</v>
      </c>
      <c r="H3" s="12" t="s">
        <v>5</v>
      </c>
      <c r="I3" s="54" t="s">
        <v>6</v>
      </c>
      <c r="J3" s="12" t="s">
        <v>7</v>
      </c>
      <c r="K3" s="56" t="s">
        <v>8</v>
      </c>
      <c r="L3" s="58" t="s">
        <v>24</v>
      </c>
      <c r="M3" s="52" t="s">
        <v>9</v>
      </c>
      <c r="N3" s="14" t="s">
        <v>10</v>
      </c>
      <c r="T3" s="42" t="s">
        <v>42</v>
      </c>
      <c r="U3" s="42" t="s">
        <v>43</v>
      </c>
      <c r="V3" s="42" t="s">
        <v>44</v>
      </c>
      <c r="W3" s="42" t="s">
        <v>45</v>
      </c>
    </row>
    <row r="4" spans="1:14" ht="10.5" customHeight="1">
      <c r="A4" s="15"/>
      <c r="B4" s="16"/>
      <c r="C4" s="53"/>
      <c r="D4" s="17" t="s">
        <v>11</v>
      </c>
      <c r="E4" s="17" t="s">
        <v>11</v>
      </c>
      <c r="F4" s="17" t="s">
        <v>11</v>
      </c>
      <c r="G4" s="18" t="s">
        <v>12</v>
      </c>
      <c r="H4" s="18" t="s">
        <v>12</v>
      </c>
      <c r="I4" s="55"/>
      <c r="J4" s="17" t="s">
        <v>12</v>
      </c>
      <c r="K4" s="57"/>
      <c r="L4" s="55" t="s">
        <v>12</v>
      </c>
      <c r="M4" s="55"/>
      <c r="N4" s="19" t="s">
        <v>12</v>
      </c>
    </row>
    <row r="5" spans="1:23" ht="9.75" customHeight="1">
      <c r="A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4"/>
      <c r="T5" s="42" t="s">
        <v>52</v>
      </c>
      <c r="U5" s="42" t="s">
        <v>52</v>
      </c>
      <c r="V5" s="42" t="s">
        <v>52</v>
      </c>
      <c r="W5" s="42" t="s">
        <v>52</v>
      </c>
    </row>
    <row r="6" spans="1:33" s="24" customFormat="1" ht="11.25" customHeight="1">
      <c r="A6" s="23" t="s">
        <v>1</v>
      </c>
      <c r="C6" s="36">
        <f>SUM(D6:N6)</f>
        <v>20524.9</v>
      </c>
      <c r="D6" s="37">
        <f>SUM(D8:D22)</f>
        <v>1804.5000000000002</v>
      </c>
      <c r="E6" s="37">
        <f aca="true" t="shared" si="0" ref="E6:N6">SUM(E8:E22)</f>
        <v>3912.1000000000004</v>
      </c>
      <c r="F6" s="37">
        <f t="shared" si="0"/>
        <v>828.9</v>
      </c>
      <c r="G6" s="37">
        <f t="shared" si="0"/>
        <v>5339.100000000001</v>
      </c>
      <c r="H6" s="37">
        <f t="shared" si="0"/>
        <v>320.20000000000005</v>
      </c>
      <c r="I6" s="37">
        <f t="shared" si="0"/>
        <v>231.29999999999998</v>
      </c>
      <c r="J6" s="37">
        <f t="shared" si="0"/>
        <v>1061.8000000000002</v>
      </c>
      <c r="K6" s="37">
        <f t="shared" si="0"/>
        <v>777.1</v>
      </c>
      <c r="L6" s="37">
        <f t="shared" si="0"/>
        <v>2784.1000000000004</v>
      </c>
      <c r="M6" s="37">
        <f t="shared" si="0"/>
        <v>2180.2</v>
      </c>
      <c r="N6" s="37">
        <f t="shared" si="0"/>
        <v>1285.6</v>
      </c>
      <c r="O6" s="46"/>
      <c r="AC6" s="24">
        <v>1093.4</v>
      </c>
      <c r="AD6" s="24">
        <v>561.3</v>
      </c>
      <c r="AE6" s="24">
        <v>372.2</v>
      </c>
      <c r="AF6" s="24">
        <v>7363.9</v>
      </c>
      <c r="AG6" s="24">
        <v>15665.1</v>
      </c>
    </row>
    <row r="7" spans="1:33" ht="7.5" customHeight="1">
      <c r="A7" s="25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9.75" customHeight="1">
      <c r="A8" s="11" t="s">
        <v>13</v>
      </c>
      <c r="C8" s="38">
        <f>SUM(D8:N8)</f>
        <v>8506.2</v>
      </c>
      <c r="D8" s="39">
        <f>1249+60.6</f>
        <v>1309.6</v>
      </c>
      <c r="E8" s="40">
        <f>1245.7+278.7</f>
        <v>1524.4</v>
      </c>
      <c r="F8" s="39">
        <f>538.7+33.7</f>
        <v>572.4000000000001</v>
      </c>
      <c r="G8" s="40">
        <f>1594.8+295.3</f>
        <v>1890.1</v>
      </c>
      <c r="H8" s="4">
        <v>14.2</v>
      </c>
      <c r="I8" s="4">
        <f>28.2</f>
        <v>28.2</v>
      </c>
      <c r="J8" s="4">
        <f>336.7+37.1</f>
        <v>373.8</v>
      </c>
      <c r="K8" s="4">
        <f>343.9+21.4</f>
        <v>365.29999999999995</v>
      </c>
      <c r="L8" s="4">
        <f>1093.4+108.7</f>
        <v>1202.1000000000001</v>
      </c>
      <c r="M8" s="4">
        <f>561.3+102.6</f>
        <v>663.9</v>
      </c>
      <c r="N8" s="4">
        <f>372.2+190</f>
        <v>562.2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367.8</v>
      </c>
      <c r="AD8" s="6">
        <v>737.1</v>
      </c>
      <c r="AE8" s="6">
        <v>21.6</v>
      </c>
      <c r="AF8" s="6">
        <v>3731.8</v>
      </c>
      <c r="AG8" s="6">
        <v>11339.2</v>
      </c>
    </row>
    <row r="9" spans="1:33" ht="9.75" customHeight="1">
      <c r="A9" s="11" t="s">
        <v>31</v>
      </c>
      <c r="C9" s="38">
        <f aca="true" t="shared" si="1" ref="C9:C22">SUM(D9:N9)</f>
        <v>3984.9000000000005</v>
      </c>
      <c r="D9" s="1">
        <f>202.9+16.3</f>
        <v>219.20000000000002</v>
      </c>
      <c r="E9" s="1">
        <f>960+69.7</f>
        <v>1029.7</v>
      </c>
      <c r="F9" s="1">
        <f>47.8+5.6</f>
        <v>53.4</v>
      </c>
      <c r="G9" s="1">
        <f>1025.4+75.5</f>
        <v>1100.9</v>
      </c>
      <c r="H9" s="1">
        <f>14.4+5</f>
        <v>19.4</v>
      </c>
      <c r="I9" s="1">
        <v>31.6</v>
      </c>
      <c r="J9" s="1">
        <f>143.9+19.4</f>
        <v>163.3</v>
      </c>
      <c r="K9" s="1">
        <f>179.3+0</f>
        <v>179.3</v>
      </c>
      <c r="L9" s="1">
        <f>367.8+41.6</f>
        <v>409.40000000000003</v>
      </c>
      <c r="M9" s="1">
        <f>737.1+20</f>
        <v>757.1</v>
      </c>
      <c r="N9" s="1">
        <f>21.6</f>
        <v>21.6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9.75" customHeight="1">
      <c r="A10" s="11" t="s">
        <v>14</v>
      </c>
      <c r="C10" s="38">
        <f t="shared" si="1"/>
        <v>438.1000000000001</v>
      </c>
      <c r="D10" s="41">
        <v>0</v>
      </c>
      <c r="E10" s="1">
        <v>53.7</v>
      </c>
      <c r="F10" s="1">
        <v>37</v>
      </c>
      <c r="G10" s="1">
        <v>141.6</v>
      </c>
      <c r="H10" s="1">
        <v>10.9</v>
      </c>
      <c r="I10" s="1">
        <v>0</v>
      </c>
      <c r="J10" s="1">
        <v>55</v>
      </c>
      <c r="K10" s="1">
        <v>32.1</v>
      </c>
      <c r="L10" s="1">
        <v>61.8</v>
      </c>
      <c r="M10" s="1">
        <v>46</v>
      </c>
      <c r="N10" s="1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525.7</v>
      </c>
      <c r="AD10" s="6">
        <v>289</v>
      </c>
      <c r="AE10" s="6">
        <v>457.5</v>
      </c>
      <c r="AF10" s="6">
        <v>2708.9</v>
      </c>
      <c r="AG10" s="6">
        <v>7249.1</v>
      </c>
    </row>
    <row r="11" spans="1:33" ht="9.75" customHeight="1">
      <c r="A11" s="11" t="s">
        <v>15</v>
      </c>
      <c r="C11" s="38">
        <f t="shared" si="1"/>
        <v>694.4000000000001</v>
      </c>
      <c r="D11" s="1">
        <v>63</v>
      </c>
      <c r="E11" s="1">
        <v>113</v>
      </c>
      <c r="F11" s="1">
        <v>0</v>
      </c>
      <c r="G11" s="1">
        <v>276.8</v>
      </c>
      <c r="H11" s="1">
        <v>0</v>
      </c>
      <c r="I11" s="1">
        <v>13.8</v>
      </c>
      <c r="J11" s="1">
        <v>29.8</v>
      </c>
      <c r="K11" s="1">
        <v>38</v>
      </c>
      <c r="L11" s="1">
        <v>53</v>
      </c>
      <c r="M11" s="1">
        <v>62</v>
      </c>
      <c r="N11" s="4">
        <v>45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9.75" customHeight="1">
      <c r="A12" s="11" t="s">
        <v>16</v>
      </c>
      <c r="C12" s="38">
        <f t="shared" si="1"/>
        <v>670.8000000000001</v>
      </c>
      <c r="D12" s="2">
        <v>0</v>
      </c>
      <c r="E12" s="2">
        <v>116.4</v>
      </c>
      <c r="F12" s="2">
        <v>32</v>
      </c>
      <c r="G12" s="2">
        <v>189.8</v>
      </c>
      <c r="H12" s="2">
        <v>64.5</v>
      </c>
      <c r="I12" s="2">
        <v>27</v>
      </c>
      <c r="J12" s="2">
        <v>37.3</v>
      </c>
      <c r="K12" s="2">
        <v>23</v>
      </c>
      <c r="L12" s="2">
        <v>61.3</v>
      </c>
      <c r="M12" s="2">
        <v>39.5</v>
      </c>
      <c r="N12" s="4">
        <v>80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1986.9</v>
      </c>
      <c r="AD12" s="6">
        <v>1587.4</v>
      </c>
      <c r="AE12" s="6">
        <v>851.3</v>
      </c>
      <c r="AF12" s="6">
        <v>13804.6</v>
      </c>
      <c r="AG12" s="6">
        <v>34253.4</v>
      </c>
    </row>
    <row r="13" spans="1:33" ht="9.75" customHeight="1">
      <c r="A13" s="11" t="s">
        <v>17</v>
      </c>
      <c r="C13" s="38">
        <f t="shared" si="1"/>
        <v>623</v>
      </c>
      <c r="D13" s="1">
        <v>0</v>
      </c>
      <c r="E13" s="2">
        <v>80.8</v>
      </c>
      <c r="F13" s="2">
        <v>7</v>
      </c>
      <c r="G13" s="2">
        <v>195.7</v>
      </c>
      <c r="H13" s="2">
        <v>15.7</v>
      </c>
      <c r="I13" s="2">
        <v>10.3</v>
      </c>
      <c r="J13" s="2">
        <v>53.7</v>
      </c>
      <c r="K13" s="2">
        <v>21</v>
      </c>
      <c r="L13" s="2">
        <v>42.8</v>
      </c>
      <c r="M13" s="2">
        <v>112</v>
      </c>
      <c r="N13" s="4">
        <v>84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108.7</v>
      </c>
      <c r="AD13" s="6">
        <v>102.6</v>
      </c>
      <c r="AE13" s="6">
        <v>190</v>
      </c>
      <c r="AF13" s="6">
        <v>1142.3000000000002</v>
      </c>
      <c r="AG13" s="6"/>
    </row>
    <row r="14" spans="1:33" ht="9.75" customHeight="1">
      <c r="A14" s="11" t="s">
        <v>25</v>
      </c>
      <c r="C14" s="38">
        <f t="shared" si="1"/>
        <v>576.8</v>
      </c>
      <c r="D14" s="3">
        <v>9.2</v>
      </c>
      <c r="E14" s="3">
        <v>55.9</v>
      </c>
      <c r="F14" s="3">
        <v>32.8</v>
      </c>
      <c r="G14" s="3">
        <v>125.8</v>
      </c>
      <c r="H14" s="3">
        <v>70</v>
      </c>
      <c r="I14" s="3">
        <v>42.4</v>
      </c>
      <c r="J14" s="3">
        <v>46.3</v>
      </c>
      <c r="K14" s="3">
        <v>7.5</v>
      </c>
      <c r="L14" s="3">
        <v>168.6</v>
      </c>
      <c r="M14" s="1">
        <v>18.3</v>
      </c>
      <c r="N14" s="1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41.6</v>
      </c>
      <c r="AD14" s="6">
        <v>20</v>
      </c>
      <c r="AE14" s="6">
        <v>0</v>
      </c>
      <c r="AF14" s="6">
        <v>253.1</v>
      </c>
      <c r="AG14" s="6"/>
    </row>
    <row r="15" spans="1:33" ht="9.75" customHeight="1">
      <c r="A15" s="11" t="s">
        <v>18</v>
      </c>
      <c r="C15" s="38">
        <f t="shared" si="1"/>
        <v>510</v>
      </c>
      <c r="D15" s="1">
        <v>0</v>
      </c>
      <c r="E15" s="41">
        <v>111.9</v>
      </c>
      <c r="F15" s="41">
        <v>58.3</v>
      </c>
      <c r="G15" s="41">
        <v>113.8</v>
      </c>
      <c r="H15" s="41">
        <v>37.8</v>
      </c>
      <c r="I15" s="41">
        <v>2.2</v>
      </c>
      <c r="J15" s="41">
        <v>39.9</v>
      </c>
      <c r="K15" s="41">
        <v>23</v>
      </c>
      <c r="L15" s="41">
        <v>91.8</v>
      </c>
      <c r="M15" s="1">
        <v>9</v>
      </c>
      <c r="N15" s="4">
        <v>22.3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61.8</v>
      </c>
      <c r="AD15" s="6">
        <v>46</v>
      </c>
      <c r="AE15" s="6">
        <v>0</v>
      </c>
      <c r="AF15" s="6">
        <v>438.1000000000001</v>
      </c>
      <c r="AG15" s="6"/>
    </row>
    <row r="16" spans="1:33" ht="9.75" customHeight="1">
      <c r="A16" s="11" t="s">
        <v>26</v>
      </c>
      <c r="C16" s="38">
        <f t="shared" si="1"/>
        <v>760.0000000000001</v>
      </c>
      <c r="D16" s="41">
        <v>52.4</v>
      </c>
      <c r="E16" s="1">
        <v>144.7</v>
      </c>
      <c r="F16" s="41">
        <v>0</v>
      </c>
      <c r="G16" s="41">
        <v>293.7</v>
      </c>
      <c r="H16" s="41">
        <v>45.1</v>
      </c>
      <c r="I16" s="41">
        <v>22.2</v>
      </c>
      <c r="J16" s="41">
        <v>84.2</v>
      </c>
      <c r="K16" s="41">
        <v>12.2</v>
      </c>
      <c r="L16" s="41">
        <v>54.1</v>
      </c>
      <c r="M16" s="41">
        <v>38.4</v>
      </c>
      <c r="N16" s="4">
        <v>13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53</v>
      </c>
      <c r="AD16" s="6">
        <v>62</v>
      </c>
      <c r="AE16" s="6">
        <v>45</v>
      </c>
      <c r="AF16" s="6">
        <v>694.4</v>
      </c>
      <c r="AG16" s="6"/>
    </row>
    <row r="17" spans="1:33" ht="9.75" customHeight="1">
      <c r="A17" s="11" t="s">
        <v>27</v>
      </c>
      <c r="C17" s="38">
        <f t="shared" si="1"/>
        <v>2708.9</v>
      </c>
      <c r="D17" s="2">
        <v>127.7</v>
      </c>
      <c r="E17" s="2">
        <v>480.9</v>
      </c>
      <c r="F17" s="2">
        <v>36</v>
      </c>
      <c r="G17" s="2">
        <v>604.1</v>
      </c>
      <c r="H17" s="2">
        <v>16.3</v>
      </c>
      <c r="I17" s="2">
        <v>27.8</v>
      </c>
      <c r="J17" s="2">
        <v>114.2</v>
      </c>
      <c r="K17" s="2">
        <v>29.7</v>
      </c>
      <c r="L17" s="2">
        <v>525.7</v>
      </c>
      <c r="M17" s="2">
        <v>289</v>
      </c>
      <c r="N17" s="4">
        <v>457.5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61.3</v>
      </c>
      <c r="AD17" s="6">
        <v>39.5</v>
      </c>
      <c r="AE17" s="6">
        <v>80</v>
      </c>
      <c r="AF17" s="6">
        <v>670.8000000000001</v>
      </c>
      <c r="AG17" s="6"/>
    </row>
    <row r="18" spans="1:33" ht="9.75" customHeight="1">
      <c r="A18" s="11" t="s">
        <v>19</v>
      </c>
      <c r="C18" s="45" t="s">
        <v>58</v>
      </c>
      <c r="D18" s="1" t="s">
        <v>58</v>
      </c>
      <c r="E18" s="1" t="s">
        <v>58</v>
      </c>
      <c r="F18" s="1" t="s">
        <v>58</v>
      </c>
      <c r="G18" s="1" t="s">
        <v>58</v>
      </c>
      <c r="H18" s="1" t="s">
        <v>58</v>
      </c>
      <c r="I18" s="1" t="s">
        <v>58</v>
      </c>
      <c r="J18" s="1" t="s">
        <v>58</v>
      </c>
      <c r="K18" s="1" t="s">
        <v>58</v>
      </c>
      <c r="L18" s="1" t="s">
        <v>58</v>
      </c>
      <c r="M18" s="1" t="s">
        <v>58</v>
      </c>
      <c r="N18" s="1" t="s">
        <v>58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42.8</v>
      </c>
      <c r="AD18" s="6">
        <v>112.3</v>
      </c>
      <c r="AE18" s="6">
        <v>84</v>
      </c>
      <c r="AF18" s="6">
        <v>623.3</v>
      </c>
      <c r="AG18" s="6"/>
    </row>
    <row r="19" spans="1:33" ht="9.75" customHeight="1">
      <c r="A19" s="11" t="s">
        <v>20</v>
      </c>
      <c r="C19" s="38">
        <f t="shared" si="1"/>
        <v>346.1</v>
      </c>
      <c r="D19" s="1">
        <v>0</v>
      </c>
      <c r="E19" s="1">
        <v>36</v>
      </c>
      <c r="F19" s="1">
        <v>0</v>
      </c>
      <c r="G19" s="1">
        <v>159</v>
      </c>
      <c r="H19" s="1">
        <v>3.3</v>
      </c>
      <c r="I19" s="1">
        <v>7.8</v>
      </c>
      <c r="J19" s="1">
        <v>18</v>
      </c>
      <c r="K19" s="1">
        <v>18</v>
      </c>
      <c r="L19" s="1">
        <v>65</v>
      </c>
      <c r="M19" s="1">
        <v>39</v>
      </c>
      <c r="N19" s="1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168.6</v>
      </c>
      <c r="AD19" s="6">
        <v>18.3</v>
      </c>
      <c r="AE19" s="6">
        <v>0</v>
      </c>
      <c r="AF19" s="6">
        <v>576.8</v>
      </c>
      <c r="AG19" s="6"/>
    </row>
    <row r="20" spans="1:33" ht="9.75" customHeight="1">
      <c r="A20" s="11" t="s">
        <v>21</v>
      </c>
      <c r="C20" s="38">
        <f t="shared" si="1"/>
        <v>241.3</v>
      </c>
      <c r="D20" s="1">
        <v>8.4</v>
      </c>
      <c r="E20" s="1">
        <v>62</v>
      </c>
      <c r="F20" s="1">
        <v>0</v>
      </c>
      <c r="G20" s="1">
        <v>80</v>
      </c>
      <c r="H20" s="1">
        <v>23</v>
      </c>
      <c r="I20" s="1">
        <v>0</v>
      </c>
      <c r="J20" s="1">
        <v>9.4</v>
      </c>
      <c r="K20" s="1">
        <v>8.5</v>
      </c>
      <c r="L20" s="1">
        <v>12</v>
      </c>
      <c r="M20" s="1">
        <v>38</v>
      </c>
      <c r="N20" s="1"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91.8</v>
      </c>
      <c r="AD20" s="6">
        <v>9</v>
      </c>
      <c r="AE20" s="6">
        <v>22.3</v>
      </c>
      <c r="AF20" s="6">
        <v>510</v>
      </c>
      <c r="AG20" s="6"/>
    </row>
    <row r="21" spans="1:33" ht="9.75" customHeight="1">
      <c r="A21" s="11" t="s">
        <v>22</v>
      </c>
      <c r="C21" s="38">
        <f t="shared" si="1"/>
        <v>234.5</v>
      </c>
      <c r="D21" s="2">
        <v>15</v>
      </c>
      <c r="E21" s="1">
        <v>48.7</v>
      </c>
      <c r="F21" s="2">
        <v>0</v>
      </c>
      <c r="G21" s="1">
        <v>76.8</v>
      </c>
      <c r="H21" s="1">
        <v>0</v>
      </c>
      <c r="I21" s="2">
        <v>0</v>
      </c>
      <c r="J21" s="2">
        <v>18</v>
      </c>
      <c r="K21" s="2">
        <v>8.5</v>
      </c>
      <c r="L21" s="2">
        <v>16.5</v>
      </c>
      <c r="M21" s="1">
        <v>51</v>
      </c>
      <c r="N21" s="1"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54.1</v>
      </c>
      <c r="AD21" s="6">
        <v>38.4</v>
      </c>
      <c r="AE21" s="6">
        <v>13</v>
      </c>
      <c r="AF21" s="6">
        <v>760.0000000000001</v>
      </c>
      <c r="AG21" s="6"/>
    </row>
    <row r="22" spans="1:33" ht="9.75" customHeight="1">
      <c r="A22" s="26" t="s">
        <v>23</v>
      </c>
      <c r="B22" s="16"/>
      <c r="C22" s="38">
        <f t="shared" si="1"/>
        <v>229.9</v>
      </c>
      <c r="D22" s="1">
        <v>0</v>
      </c>
      <c r="E22" s="1">
        <v>54</v>
      </c>
      <c r="F22" s="1">
        <v>0</v>
      </c>
      <c r="G22" s="1">
        <v>91</v>
      </c>
      <c r="H22" s="1">
        <v>0</v>
      </c>
      <c r="I22" s="1">
        <v>18</v>
      </c>
      <c r="J22" s="1">
        <v>18.9</v>
      </c>
      <c r="K22" s="1">
        <v>11</v>
      </c>
      <c r="L22" s="1">
        <v>20</v>
      </c>
      <c r="M22" s="1">
        <v>17</v>
      </c>
      <c r="N22" s="1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65</v>
      </c>
      <c r="AD22" s="6">
        <v>39</v>
      </c>
      <c r="AE22" s="6">
        <v>0</v>
      </c>
      <c r="AF22" s="6">
        <v>346.1</v>
      </c>
      <c r="AG22" s="6"/>
    </row>
    <row r="23" spans="1:33" s="29" customFormat="1" ht="9.75" customHeight="1">
      <c r="A23" s="27" t="s">
        <v>32</v>
      </c>
      <c r="B23" s="28"/>
      <c r="C23" s="59" t="s">
        <v>35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>
        <v>8.5</v>
      </c>
      <c r="AC23" s="43">
        <v>12</v>
      </c>
      <c r="AD23" s="43">
        <v>38</v>
      </c>
      <c r="AE23" s="43">
        <v>0</v>
      </c>
      <c r="AF23" s="43">
        <v>241.3</v>
      </c>
      <c r="AG23" s="43"/>
    </row>
    <row r="24" spans="1:32" ht="1.5" customHeight="1">
      <c r="A24" s="30"/>
      <c r="C24" s="47" t="s">
        <v>33</v>
      </c>
      <c r="D24" s="48"/>
      <c r="E24" s="48"/>
      <c r="F24" s="48"/>
      <c r="G24" s="48"/>
      <c r="H24" s="48"/>
      <c r="I24" s="48"/>
      <c r="J24" s="48"/>
      <c r="K24" s="48"/>
      <c r="L24" s="31"/>
      <c r="M24" s="31"/>
      <c r="N24" s="31"/>
      <c r="Q24" s="42" t="s">
        <v>19</v>
      </c>
      <c r="R24" s="42">
        <v>347</v>
      </c>
      <c r="T24" s="42" t="s">
        <v>53</v>
      </c>
      <c r="U24" s="42" t="s">
        <v>53</v>
      </c>
      <c r="V24" s="42" t="s">
        <v>53</v>
      </c>
      <c r="W24" s="42" t="s">
        <v>53</v>
      </c>
      <c r="X24" s="42" t="s">
        <v>53</v>
      </c>
      <c r="Y24" s="42" t="s">
        <v>53</v>
      </c>
      <c r="Z24" s="42" t="s">
        <v>53</v>
      </c>
      <c r="AA24" s="42" t="s">
        <v>53</v>
      </c>
      <c r="AB24" s="42" t="s">
        <v>53</v>
      </c>
      <c r="AC24" s="42" t="s">
        <v>53</v>
      </c>
      <c r="AD24" s="42" t="s">
        <v>53</v>
      </c>
      <c r="AE24" s="42" t="s">
        <v>53</v>
      </c>
      <c r="AF24" s="42">
        <v>0</v>
      </c>
    </row>
    <row r="25" spans="1:32" ht="9.75" customHeight="1">
      <c r="A25" s="32" t="s">
        <v>34</v>
      </c>
      <c r="C25" s="33"/>
      <c r="D25" s="7"/>
      <c r="E25" s="7"/>
      <c r="F25" s="7"/>
      <c r="G25" s="7"/>
      <c r="H25" s="7"/>
      <c r="I25" s="7"/>
      <c r="J25" s="7"/>
      <c r="K25" s="7"/>
      <c r="L25" s="32"/>
      <c r="M25" s="7"/>
      <c r="N25" s="7"/>
      <c r="P25" s="42" t="s">
        <v>54</v>
      </c>
      <c r="Q25" s="42" t="s">
        <v>22</v>
      </c>
      <c r="R25" s="42">
        <v>6186</v>
      </c>
      <c r="T25" s="42">
        <v>15</v>
      </c>
      <c r="U25" s="42">
        <v>0</v>
      </c>
      <c r="V25" s="42">
        <v>48.7</v>
      </c>
      <c r="W25" s="42">
        <v>0</v>
      </c>
      <c r="X25" s="42">
        <v>76.8</v>
      </c>
      <c r="Y25" s="42">
        <v>0</v>
      </c>
      <c r="Z25" s="42">
        <v>0</v>
      </c>
      <c r="AA25" s="42">
        <v>18</v>
      </c>
      <c r="AB25" s="42">
        <v>8.5</v>
      </c>
      <c r="AC25" s="42">
        <v>16.5</v>
      </c>
      <c r="AD25" s="42">
        <v>51</v>
      </c>
      <c r="AE25" s="42">
        <v>0</v>
      </c>
      <c r="AF25" s="42">
        <v>234.5</v>
      </c>
    </row>
    <row r="26" spans="1:32" ht="9.75" customHeight="1">
      <c r="A26" s="32"/>
      <c r="C26" s="33"/>
      <c r="D26" s="7"/>
      <c r="E26" s="7"/>
      <c r="F26" s="7"/>
      <c r="G26" s="7"/>
      <c r="H26" s="7"/>
      <c r="I26" s="7"/>
      <c r="J26" s="7"/>
      <c r="K26" s="7"/>
      <c r="L26" s="32"/>
      <c r="M26" s="7"/>
      <c r="N26" s="7"/>
      <c r="P26" s="42" t="s">
        <v>55</v>
      </c>
      <c r="Q26" s="42" t="s">
        <v>23</v>
      </c>
      <c r="R26" s="42">
        <v>5453</v>
      </c>
      <c r="T26" s="42">
        <v>0</v>
      </c>
      <c r="U26" s="42">
        <v>0</v>
      </c>
      <c r="V26" s="42">
        <v>54</v>
      </c>
      <c r="W26" s="42">
        <v>0</v>
      </c>
      <c r="X26" s="42">
        <v>91</v>
      </c>
      <c r="Y26" s="42">
        <v>0</v>
      </c>
      <c r="Z26" s="42">
        <v>18</v>
      </c>
      <c r="AA26" s="42">
        <v>18.9</v>
      </c>
      <c r="AB26" s="42">
        <v>11</v>
      </c>
      <c r="AC26" s="42">
        <v>20</v>
      </c>
      <c r="AD26" s="42">
        <v>17</v>
      </c>
      <c r="AE26" s="42">
        <v>0</v>
      </c>
      <c r="AF26" s="42">
        <v>229.9</v>
      </c>
    </row>
    <row r="27" spans="1:32" ht="9.75" customHeight="1">
      <c r="A27" s="16"/>
      <c r="B27" s="16"/>
      <c r="C27" s="34"/>
      <c r="D27" s="8"/>
      <c r="E27" s="8"/>
      <c r="F27" s="8"/>
      <c r="G27" s="8"/>
      <c r="H27" s="8"/>
      <c r="I27" s="8"/>
      <c r="J27" s="8"/>
      <c r="K27" s="8"/>
      <c r="L27" s="16"/>
      <c r="M27" s="8"/>
      <c r="N27" s="8"/>
      <c r="P27" s="42" t="s">
        <v>56</v>
      </c>
      <c r="R27" s="42">
        <v>125349</v>
      </c>
      <c r="S27" s="42">
        <v>0</v>
      </c>
      <c r="T27" s="42">
        <v>274</v>
      </c>
      <c r="U27" s="42">
        <v>0</v>
      </c>
      <c r="V27" s="42">
        <v>1181.4999999999998</v>
      </c>
      <c r="W27" s="42">
        <v>206.40000000000003</v>
      </c>
      <c r="X27" s="42">
        <v>2114.8</v>
      </c>
      <c r="Y27" s="42">
        <v>289.50000000000006</v>
      </c>
      <c r="Z27" s="42">
        <v>141</v>
      </c>
      <c r="AA27" s="42">
        <v>464.5999999999999</v>
      </c>
      <c r="AB27" s="42">
        <v>224.2</v>
      </c>
      <c r="AC27" s="42">
        <v>797.2</v>
      </c>
      <c r="AD27" s="42">
        <v>593.1</v>
      </c>
      <c r="AE27" s="42">
        <v>434.3</v>
      </c>
      <c r="AF27" s="42">
        <v>6720.599999999999</v>
      </c>
    </row>
    <row r="28" spans="13:33" ht="9.75" customHeight="1">
      <c r="M28" s="7"/>
      <c r="P28" s="42" t="s">
        <v>57</v>
      </c>
      <c r="R28" s="42">
        <v>173407</v>
      </c>
      <c r="S28" s="42">
        <v>13804.6</v>
      </c>
      <c r="T28" s="42">
        <v>1857.7</v>
      </c>
      <c r="U28" s="42">
        <v>0</v>
      </c>
      <c r="V28" s="42">
        <v>3873.3</v>
      </c>
      <c r="W28" s="42">
        <v>828.9000000000001</v>
      </c>
      <c r="X28" s="42">
        <v>5329.8</v>
      </c>
      <c r="Y28" s="42">
        <v>320.20000000000005</v>
      </c>
      <c r="Z28" s="42">
        <v>228.6</v>
      </c>
      <c r="AA28" s="42">
        <v>1059.4</v>
      </c>
      <c r="AB28" s="42">
        <v>777.1000000000001</v>
      </c>
      <c r="AC28" s="42">
        <v>2784.1000000000004</v>
      </c>
      <c r="AD28" s="42">
        <v>2180.5</v>
      </c>
      <c r="AE28" s="42">
        <v>1285.6</v>
      </c>
      <c r="AF28" s="42">
        <v>20525.2</v>
      </c>
      <c r="AG28" s="42">
        <v>34253.4</v>
      </c>
    </row>
  </sheetData>
  <sheetProtection/>
  <mergeCells count="9">
    <mergeCell ref="C24:K24"/>
    <mergeCell ref="C2:K2"/>
    <mergeCell ref="L2:N2"/>
    <mergeCell ref="C3:C4"/>
    <mergeCell ref="I3:I4"/>
    <mergeCell ref="K3:K4"/>
    <mergeCell ref="L3:L4"/>
    <mergeCell ref="M3:M4"/>
    <mergeCell ref="C23:N23"/>
  </mergeCells>
  <printOptions/>
  <pageMargins left="0.1968503937007874" right="1.24" top="0.3937007874015748" bottom="0.1968503937007874" header="0.393700787401574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2019-11-21T05:41:10Z</cp:lastPrinted>
  <dcterms:created xsi:type="dcterms:W3CDTF">1996-06-07T02:08:39Z</dcterms:created>
  <dcterms:modified xsi:type="dcterms:W3CDTF">2020-04-28T03:09:31Z</dcterms:modified>
  <cp:category/>
  <cp:version/>
  <cp:contentType/>
  <cp:contentStatus/>
</cp:coreProperties>
</file>