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１表" sheetId="1" r:id="rId1"/>
  </sheets>
  <definedNames>
    <definedName name="_xlnm.Print_Area" localSheetId="0">'第１表'!$A$1:$K$71</definedName>
  </definedNames>
  <calcPr fullCalcOnLoad="1"/>
</workbook>
</file>

<file path=xl/sharedStrings.xml><?xml version="1.0" encoding="utf-8"?>
<sst xmlns="http://schemas.openxmlformats.org/spreadsheetml/2006/main" count="186" uniqueCount="127">
  <si>
    <t>総人口</t>
  </si>
  <si>
    <t xml:space="preserve">  人口密度</t>
  </si>
  <si>
    <t xml:space="preserve"> </t>
  </si>
  <si>
    <t>男</t>
  </si>
  <si>
    <t>女</t>
  </si>
  <si>
    <t>性比</t>
  </si>
  <si>
    <t>平成７年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</si>
  <si>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</si>
  <si>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</si>
  <si>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</si>
  <si>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</si>
  <si>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</si>
  <si>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</si>
  <si>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</si>
  <si>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</si>
  <si>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</si>
  <si>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</si>
  <si>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</si>
  <si>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</si>
  <si>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</si>
  <si>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</si>
  <si>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</si>
  <si>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</si>
  <si>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</si>
  <si>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</si>
  <si>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</si>
  <si>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</si>
  <si>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</si>
  <si>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</si>
  <si>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</si>
  <si>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</si>
  <si>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</si>
  <si>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</si>
  <si>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</si>
  <si>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</si>
  <si>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</si>
  <si>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</si>
  <si>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</si>
  <si>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</si>
  <si>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</si>
  <si>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</si>
  <si>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</si>
  <si>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－</t>
  </si>
  <si>
    <t>単位：人、％</t>
  </si>
  <si>
    <t>平成12～17年の人口増減</t>
  </si>
  <si>
    <t>平成17年男女別人口</t>
  </si>
  <si>
    <t>平成７～12年の人口増減</t>
  </si>
  <si>
    <t>平成17年</t>
  </si>
  <si>
    <t>増減数</t>
  </si>
  <si>
    <t>増減率(%)</t>
  </si>
  <si>
    <t>(人/ｋ㎡)</t>
  </si>
  <si>
    <t>平成12年</t>
  </si>
  <si>
    <t>富山県計</t>
  </si>
  <si>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</si>
  <si>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</si>
  <si>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</si>
  <si>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</si>
  <si>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</si>
  <si>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</si>
  <si>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</si>
  <si>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t>旧 高岡市</t>
  </si>
  <si>
    <t>旧 福岡町</t>
  </si>
  <si>
    <t>旧 黒部市</t>
  </si>
  <si>
    <t>旧 宇奈月町</t>
  </si>
  <si>
    <t>旧 砺波市</t>
  </si>
  <si>
    <t>旧 庄川町</t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</si>
  <si>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</si>
  <si>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</si>
  <si>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</si>
  <si>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</si>
  <si>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</si>
  <si>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</si>
  <si>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</si>
  <si>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</si>
  <si>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t>旧 新湊市</t>
  </si>
  <si>
    <t>旧 小杉町</t>
  </si>
  <si>
    <t>旧 大門町</t>
  </si>
  <si>
    <t>旧 下村</t>
  </si>
  <si>
    <t>旧 大島町</t>
  </si>
  <si>
    <t>（人口集中地区）</t>
  </si>
  <si>
    <t>平成17年</t>
  </si>
  <si>
    <t>－</t>
  </si>
  <si>
    <t>　　旧新湊市</t>
  </si>
  <si>
    <t>　　旧小杉町</t>
  </si>
  <si>
    <r>
      <t>富 山 市</t>
    </r>
    <r>
      <rPr>
        <sz val="10"/>
        <rFont val="ＭＳ 明朝"/>
        <family val="1"/>
      </rPr>
      <t>(17.4.1合併)</t>
    </r>
  </si>
  <si>
    <r>
      <t>高 岡 市</t>
    </r>
    <r>
      <rPr>
        <sz val="10"/>
        <rFont val="ＭＳ 明朝"/>
        <family val="1"/>
      </rPr>
      <t>(17.11.1合併)</t>
    </r>
  </si>
  <si>
    <r>
      <t>黒 部 市</t>
    </r>
    <r>
      <rPr>
        <sz val="10"/>
        <rFont val="ＭＳ 明朝"/>
        <family val="1"/>
      </rPr>
      <t>(18.3.31合併)</t>
    </r>
  </si>
  <si>
    <r>
      <t>砺 波 市</t>
    </r>
    <r>
      <rPr>
        <sz val="10"/>
        <rFont val="ＭＳ 明朝"/>
        <family val="1"/>
      </rPr>
      <t>(16.11.1合併)</t>
    </r>
  </si>
  <si>
    <t>小 矢 部 市</t>
  </si>
  <si>
    <r>
      <t>南 砺 市</t>
    </r>
    <r>
      <rPr>
        <sz val="10"/>
        <rFont val="ＭＳ 明朝"/>
        <family val="1"/>
      </rPr>
      <t>(16.11.1合併)</t>
    </r>
  </si>
  <si>
    <r>
      <t>射 水 市</t>
    </r>
    <r>
      <rPr>
        <sz val="10"/>
        <rFont val="ＭＳ 明朝"/>
        <family val="1"/>
      </rPr>
      <t>(17.11.1合併)</t>
    </r>
  </si>
  <si>
    <t>面積
(k㎡)</t>
  </si>
  <si>
    <t>旧 富山市</t>
  </si>
  <si>
    <t>旧 婦中町</t>
  </si>
  <si>
    <t>小 矢 部 市</t>
  </si>
  <si>
    <t>旧 井波町</t>
  </si>
  <si>
    <t>旧 福光町</t>
  </si>
  <si>
    <t>旧 新湊市</t>
  </si>
  <si>
    <t>旧 小杉町</t>
  </si>
  <si>
    <t>　　　　　　　人口の少ない公共施設、産業施設、社会施設等のある地域は、人口密度4,000人/K㎡未満でも、都市地域を表すという観点</t>
  </si>
  <si>
    <t>富 山 県</t>
  </si>
  <si>
    <t>魚 津 市</t>
  </si>
  <si>
    <t>氷 見 市</t>
  </si>
  <si>
    <t>滑 川 市</t>
  </si>
  <si>
    <t>舟 橋 村</t>
  </si>
  <si>
    <t>上 市 町</t>
  </si>
  <si>
    <t>立 山 町</t>
  </si>
  <si>
    <t>入 善 町</t>
  </si>
  <si>
    <t>朝 日 町</t>
  </si>
  <si>
    <t>富 山 県</t>
  </si>
  <si>
    <t>富 山 市</t>
  </si>
  <si>
    <t>高 岡 市</t>
  </si>
  <si>
    <t>魚 津 市</t>
  </si>
  <si>
    <t>滑 川 市</t>
  </si>
  <si>
    <t>氷 見 市</t>
  </si>
  <si>
    <t>黒 部 市</t>
  </si>
  <si>
    <t>南 砺 市</t>
  </si>
  <si>
    <t>射 水 市</t>
  </si>
  <si>
    <t>上 市 町</t>
  </si>
  <si>
    <t>入 善 町</t>
  </si>
  <si>
    <t>区　分</t>
  </si>
  <si>
    <t>※人口欄の「平成12年（組替）」は、平成17年10月１日現在の市区町村の境域に基づいて組み替えた平成12年の人口を示す。</t>
  </si>
  <si>
    <r>
      <t>平成12年</t>
    </r>
    <r>
      <rPr>
        <sz val="10"/>
        <color indexed="8"/>
        <rFont val="ＭＳ 明朝"/>
        <family val="1"/>
      </rPr>
      <t>(組替)</t>
    </r>
  </si>
  <si>
    <t>第１表　人口、人口増減（H12～H17）、面積、人口密度及び男女別人口【県、市町村】</t>
  </si>
  <si>
    <t>※面積：国土地理院「平成17年全国都道府県市区町村別面積調」による。なお、一部境界未定部分は、総務省統計局で推定した。</t>
  </si>
  <si>
    <t>※人口集中地区：人口密度 4,000人/K㎡以上の基本単位区が隣接しており、それらの地域の人口が 5,000人以上を有している。なお、常住</t>
  </si>
  <si>
    <t>　　　　　　　から含まれている地域もある。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</si>
</sst>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;&quot;△ &quot;0"/>
    <numFmt numFmtId="188" formatCode="0_ "/>
    <numFmt numFmtId="189" formatCode="0.0;&quot;△ &quot;0.0"/>
    <numFmt numFmtId="190" formatCode="#,##0;&quot;△ &quot;#,##0"/>
    <numFmt numFmtId="191" formatCode="#,##0.0;&quot;△ &quot;#,##0.0"/>
    <numFmt numFmtId="192" formatCode="0.00;&quot;△ &quot;0.00"/>
    <numFmt numFmtId="193" formatCode="0.000;&quot;△ &quot;0.000"/>
    <numFmt numFmtId="194" formatCode="0.0_ "/>
    <numFmt numFmtId="195" formatCode="0.0_);[Red]\(0.0\)"/>
    <numFmt numFmtId="196" formatCode="0.00_ "/>
  </numFmts>
  <fonts count="1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8" fontId="5" fillId="0" borderId="0" xfId="16" applyFont="1" applyAlignment="1">
      <alignment/>
    </xf>
    <xf numFmtId="0" fontId="6" fillId="0" borderId="6" xfId="0" applyFont="1" applyBorder="1" applyAlignment="1">
      <alignment/>
    </xf>
    <xf numFmtId="38" fontId="6" fillId="0" borderId="6" xfId="16" applyFont="1" applyBorder="1" applyAlignment="1">
      <alignment/>
    </xf>
    <xf numFmtId="190" fontId="6" fillId="0" borderId="8" xfId="16" applyNumberFormat="1" applyFont="1" applyBorder="1" applyAlignment="1">
      <alignment/>
    </xf>
    <xf numFmtId="192" fontId="6" fillId="0" borderId="6" xfId="16" applyNumberFormat="1" applyFont="1" applyBorder="1" applyAlignment="1">
      <alignment/>
    </xf>
    <xf numFmtId="38" fontId="12" fillId="0" borderId="9" xfId="16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38" fontId="6" fillId="0" borderId="10" xfId="16" applyFont="1" applyBorder="1" applyAlignment="1">
      <alignment/>
    </xf>
    <xf numFmtId="190" fontId="6" fillId="0" borderId="11" xfId="16" applyNumberFormat="1" applyFont="1" applyBorder="1" applyAlignment="1">
      <alignment/>
    </xf>
    <xf numFmtId="192" fontId="6" fillId="0" borderId="10" xfId="16" applyNumberFormat="1" applyFont="1" applyBorder="1" applyAlignment="1">
      <alignment/>
    </xf>
    <xf numFmtId="38" fontId="12" fillId="0" borderId="12" xfId="16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38" fontId="6" fillId="0" borderId="13" xfId="16" applyFont="1" applyBorder="1" applyAlignment="1">
      <alignment/>
    </xf>
    <xf numFmtId="190" fontId="6" fillId="0" borderId="14" xfId="16" applyNumberFormat="1" applyFont="1" applyBorder="1" applyAlignment="1">
      <alignment/>
    </xf>
    <xf numFmtId="192" fontId="6" fillId="0" borderId="13" xfId="16" applyNumberFormat="1" applyFont="1" applyBorder="1" applyAlignment="1">
      <alignment/>
    </xf>
    <xf numFmtId="38" fontId="12" fillId="0" borderId="15" xfId="16" applyFont="1" applyBorder="1" applyAlignment="1">
      <alignment vertical="center"/>
    </xf>
    <xf numFmtId="38" fontId="12" fillId="0" borderId="16" xfId="16" applyFont="1" applyBorder="1" applyAlignment="1">
      <alignment vertical="center"/>
    </xf>
    <xf numFmtId="38" fontId="12" fillId="0" borderId="17" xfId="16" applyFont="1" applyBorder="1" applyAlignment="1">
      <alignment vertical="center"/>
    </xf>
    <xf numFmtId="38" fontId="12" fillId="0" borderId="18" xfId="16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38" fontId="6" fillId="0" borderId="19" xfId="16" applyFont="1" applyBorder="1" applyAlignment="1">
      <alignment/>
    </xf>
    <xf numFmtId="190" fontId="6" fillId="0" borderId="20" xfId="16" applyNumberFormat="1" applyFont="1" applyBorder="1" applyAlignment="1">
      <alignment/>
    </xf>
    <xf numFmtId="192" fontId="6" fillId="0" borderId="19" xfId="16" applyNumberFormat="1" applyFont="1" applyBorder="1" applyAlignment="1">
      <alignment/>
    </xf>
    <xf numFmtId="38" fontId="12" fillId="0" borderId="21" xfId="16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38" fontId="12" fillId="0" borderId="22" xfId="16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38" fontId="6" fillId="0" borderId="23" xfId="16" applyFont="1" applyBorder="1" applyAlignment="1">
      <alignment/>
    </xf>
    <xf numFmtId="192" fontId="6" fillId="0" borderId="7" xfId="16" applyNumberFormat="1" applyFont="1" applyBorder="1" applyAlignment="1">
      <alignment/>
    </xf>
    <xf numFmtId="38" fontId="12" fillId="0" borderId="24" xfId="16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8" fontId="6" fillId="0" borderId="25" xfId="16" applyFont="1" applyBorder="1" applyAlignment="1">
      <alignment/>
    </xf>
    <xf numFmtId="0" fontId="6" fillId="0" borderId="26" xfId="0" applyFont="1" applyBorder="1" applyAlignment="1">
      <alignment horizontal="center"/>
    </xf>
    <xf numFmtId="38" fontId="6" fillId="0" borderId="26" xfId="16" applyFont="1" applyBorder="1" applyAlignment="1">
      <alignment/>
    </xf>
    <xf numFmtId="190" fontId="6" fillId="0" borderId="27" xfId="16" applyNumberFormat="1" applyFont="1" applyBorder="1" applyAlignment="1">
      <alignment/>
    </xf>
    <xf numFmtId="192" fontId="6" fillId="0" borderId="26" xfId="16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8" fontId="6" fillId="0" borderId="0" xfId="16" applyFont="1" applyBorder="1" applyAlignment="1">
      <alignment/>
    </xf>
    <xf numFmtId="190" fontId="6" fillId="0" borderId="0" xfId="16" applyNumberFormat="1" applyFont="1" applyBorder="1" applyAlignment="1">
      <alignment/>
    </xf>
    <xf numFmtId="192" fontId="6" fillId="0" borderId="0" xfId="16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38" fontId="6" fillId="0" borderId="28" xfId="16" applyFont="1" applyBorder="1" applyAlignment="1">
      <alignment horizontal="right" vertical="center"/>
    </xf>
    <xf numFmtId="38" fontId="6" fillId="0" borderId="29" xfId="16" applyFont="1" applyBorder="1" applyAlignment="1">
      <alignment vertical="center"/>
    </xf>
    <xf numFmtId="190" fontId="6" fillId="0" borderId="30" xfId="16" applyNumberFormat="1" applyFont="1" applyBorder="1" applyAlignment="1">
      <alignment vertical="center"/>
    </xf>
    <xf numFmtId="38" fontId="6" fillId="0" borderId="29" xfId="16" applyFont="1" applyBorder="1" applyAlignment="1">
      <alignment horizontal="right" vertical="center"/>
    </xf>
    <xf numFmtId="176" fontId="6" fillId="0" borderId="31" xfId="16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7" fillId="0" borderId="32" xfId="0" applyFont="1" applyBorder="1" applyAlignment="1">
      <alignment horizontal="right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8" fontId="6" fillId="0" borderId="35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190" fontId="6" fillId="0" borderId="8" xfId="16" applyNumberFormat="1" applyFont="1" applyBorder="1" applyAlignment="1">
      <alignment vertical="center"/>
    </xf>
    <xf numFmtId="192" fontId="6" fillId="0" borderId="7" xfId="16" applyNumberFormat="1" applyFont="1" applyBorder="1" applyAlignment="1">
      <alignment vertical="center"/>
    </xf>
    <xf numFmtId="176" fontId="5" fillId="0" borderId="36" xfId="16" applyNumberFormat="1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176" fontId="6" fillId="0" borderId="37" xfId="16" applyNumberFormat="1" applyFont="1" applyBorder="1" applyAlignment="1">
      <alignment vertical="center"/>
    </xf>
    <xf numFmtId="38" fontId="6" fillId="0" borderId="38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90" fontId="6" fillId="0" borderId="2" xfId="16" applyNumberFormat="1" applyFont="1" applyBorder="1" applyAlignment="1">
      <alignment vertical="center"/>
    </xf>
    <xf numFmtId="192" fontId="6" fillId="0" borderId="6" xfId="16" applyNumberFormat="1" applyFont="1" applyBorder="1" applyAlignment="1">
      <alignment vertical="center"/>
    </xf>
    <xf numFmtId="40" fontId="5" fillId="0" borderId="6" xfId="16" applyNumberFormat="1" applyFont="1" applyBorder="1" applyAlignment="1">
      <alignment vertical="center"/>
    </xf>
    <xf numFmtId="176" fontId="5" fillId="0" borderId="39" xfId="16" applyNumberFormat="1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76" fontId="6" fillId="0" borderId="40" xfId="16" applyNumberFormat="1" applyFont="1" applyBorder="1" applyAlignment="1">
      <alignment vertical="center"/>
    </xf>
    <xf numFmtId="38" fontId="6" fillId="0" borderId="25" xfId="16" applyFont="1" applyBorder="1" applyAlignment="1">
      <alignment vertical="center"/>
    </xf>
    <xf numFmtId="192" fontId="6" fillId="0" borderId="25" xfId="16" applyNumberFormat="1" applyFont="1" applyBorder="1" applyAlignment="1">
      <alignment vertical="center"/>
    </xf>
    <xf numFmtId="176" fontId="5" fillId="0" borderId="41" xfId="16" applyNumberFormat="1" applyFont="1" applyBorder="1" applyAlignment="1">
      <alignment vertical="center"/>
    </xf>
    <xf numFmtId="38" fontId="5" fillId="0" borderId="25" xfId="16" applyFont="1" applyBorder="1" applyAlignment="1">
      <alignment vertical="center"/>
    </xf>
    <xf numFmtId="38" fontId="5" fillId="0" borderId="42" xfId="16" applyFont="1" applyBorder="1" applyAlignment="1">
      <alignment vertical="center"/>
    </xf>
    <xf numFmtId="176" fontId="6" fillId="0" borderId="43" xfId="16" applyNumberFormat="1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190" fontId="6" fillId="0" borderId="14" xfId="16" applyNumberFormat="1" applyFont="1" applyBorder="1" applyAlignment="1">
      <alignment vertical="center"/>
    </xf>
    <xf numFmtId="192" fontId="6" fillId="0" borderId="13" xfId="16" applyNumberFormat="1" applyFont="1" applyBorder="1" applyAlignment="1">
      <alignment vertical="center"/>
    </xf>
    <xf numFmtId="40" fontId="5" fillId="0" borderId="13" xfId="16" applyNumberFormat="1" applyFont="1" applyBorder="1" applyAlignment="1">
      <alignment vertical="center"/>
    </xf>
    <xf numFmtId="176" fontId="5" fillId="0" borderId="44" xfId="16" applyNumberFormat="1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176" fontId="6" fillId="0" borderId="45" xfId="16" applyNumberFormat="1" applyFont="1" applyBorder="1" applyAlignment="1">
      <alignment vertical="center"/>
    </xf>
    <xf numFmtId="38" fontId="6" fillId="0" borderId="23" xfId="16" applyFont="1" applyBorder="1" applyAlignment="1">
      <alignment vertical="center"/>
    </xf>
    <xf numFmtId="192" fontId="6" fillId="0" borderId="23" xfId="16" applyNumberFormat="1" applyFont="1" applyBorder="1" applyAlignment="1">
      <alignment vertical="center"/>
    </xf>
    <xf numFmtId="176" fontId="5" fillId="0" borderId="46" xfId="16" applyNumberFormat="1" applyFont="1" applyBorder="1" applyAlignment="1">
      <alignment vertical="center"/>
    </xf>
    <xf numFmtId="38" fontId="5" fillId="0" borderId="23" xfId="16" applyFont="1" applyBorder="1" applyAlignment="1">
      <alignment vertical="center"/>
    </xf>
    <xf numFmtId="38" fontId="5" fillId="0" borderId="47" xfId="16" applyFont="1" applyBorder="1" applyAlignment="1">
      <alignment vertical="center"/>
    </xf>
    <xf numFmtId="176" fontId="6" fillId="0" borderId="48" xfId="16" applyNumberFormat="1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90" fontId="6" fillId="0" borderId="49" xfId="16" applyNumberFormat="1" applyFont="1" applyBorder="1" applyAlignment="1">
      <alignment vertical="center"/>
    </xf>
    <xf numFmtId="192" fontId="6" fillId="0" borderId="1" xfId="16" applyNumberFormat="1" applyFont="1" applyBorder="1" applyAlignment="1">
      <alignment vertical="center"/>
    </xf>
    <xf numFmtId="40" fontId="5" fillId="0" borderId="1" xfId="16" applyNumberFormat="1" applyFont="1" applyBorder="1" applyAlignment="1">
      <alignment vertical="center"/>
    </xf>
    <xf numFmtId="176" fontId="5" fillId="0" borderId="5" xfId="16" applyNumberFormat="1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49" xfId="16" applyFont="1" applyBorder="1" applyAlignment="1">
      <alignment vertical="center"/>
    </xf>
    <xf numFmtId="176" fontId="6" fillId="0" borderId="50" xfId="16" applyNumberFormat="1" applyFont="1" applyBorder="1" applyAlignment="1">
      <alignment vertical="center"/>
    </xf>
    <xf numFmtId="40" fontId="5" fillId="0" borderId="7" xfId="16" applyNumberFormat="1" applyFont="1" applyBorder="1" applyAlignment="1">
      <alignment vertical="center"/>
    </xf>
    <xf numFmtId="176" fontId="5" fillId="0" borderId="51" xfId="16" applyNumberFormat="1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190" fontId="6" fillId="0" borderId="20" xfId="16" applyNumberFormat="1" applyFont="1" applyBorder="1" applyAlignment="1">
      <alignment vertical="center"/>
    </xf>
    <xf numFmtId="192" fontId="6" fillId="0" borderId="19" xfId="16" applyNumberFormat="1" applyFont="1" applyBorder="1" applyAlignment="1">
      <alignment vertical="center"/>
    </xf>
    <xf numFmtId="176" fontId="5" fillId="0" borderId="52" xfId="16" applyNumberFormat="1" applyFont="1" applyBorder="1" applyAlignment="1">
      <alignment vertical="center"/>
    </xf>
    <xf numFmtId="38" fontId="5" fillId="0" borderId="19" xfId="16" applyFont="1" applyBorder="1" applyAlignment="1">
      <alignment vertical="center"/>
    </xf>
    <xf numFmtId="38" fontId="5" fillId="0" borderId="20" xfId="16" applyFont="1" applyBorder="1" applyAlignment="1">
      <alignment vertical="center"/>
    </xf>
    <xf numFmtId="176" fontId="6" fillId="0" borderId="53" xfId="16" applyNumberFormat="1" applyFont="1" applyBorder="1" applyAlignment="1">
      <alignment vertical="center"/>
    </xf>
    <xf numFmtId="38" fontId="6" fillId="0" borderId="54" xfId="16" applyFont="1" applyBorder="1" applyAlignment="1">
      <alignment vertical="center"/>
    </xf>
    <xf numFmtId="38" fontId="6" fillId="0" borderId="55" xfId="16" applyFont="1" applyBorder="1" applyAlignment="1">
      <alignment vertical="center"/>
    </xf>
    <xf numFmtId="176" fontId="5" fillId="0" borderId="56" xfId="16" applyNumberFormat="1" applyFont="1" applyBorder="1" applyAlignment="1">
      <alignment vertical="center"/>
    </xf>
    <xf numFmtId="38" fontId="5" fillId="0" borderId="44" xfId="16" applyFont="1" applyBorder="1" applyAlignment="1">
      <alignment vertical="center"/>
    </xf>
    <xf numFmtId="38" fontId="6" fillId="0" borderId="57" xfId="16" applyFont="1" applyBorder="1" applyAlignment="1">
      <alignment vertical="center"/>
    </xf>
    <xf numFmtId="38" fontId="6" fillId="0" borderId="4" xfId="16" applyFont="1" applyBorder="1" applyAlignment="1">
      <alignment vertical="center"/>
    </xf>
    <xf numFmtId="176" fontId="6" fillId="0" borderId="58" xfId="16" applyNumberFormat="1" applyFont="1" applyBorder="1" applyAlignment="1">
      <alignment vertical="center"/>
    </xf>
    <xf numFmtId="190" fontId="6" fillId="0" borderId="6" xfId="16" applyNumberFormat="1" applyFont="1" applyBorder="1" applyAlignment="1">
      <alignment vertical="center"/>
    </xf>
    <xf numFmtId="176" fontId="5" fillId="0" borderId="6" xfId="16" applyNumberFormat="1" applyFont="1" applyBorder="1" applyAlignment="1">
      <alignment vertical="center"/>
    </xf>
    <xf numFmtId="38" fontId="6" fillId="0" borderId="59" xfId="16" applyFont="1" applyBorder="1" applyAlignment="1">
      <alignment vertical="center"/>
    </xf>
    <xf numFmtId="38" fontId="6" fillId="0" borderId="60" xfId="16" applyFont="1" applyBorder="1" applyAlignment="1">
      <alignment vertical="center"/>
    </xf>
    <xf numFmtId="190" fontId="6" fillId="0" borderId="60" xfId="16" applyNumberFormat="1" applyFont="1" applyBorder="1" applyAlignment="1">
      <alignment vertical="center"/>
    </xf>
    <xf numFmtId="192" fontId="6" fillId="0" borderId="60" xfId="16" applyNumberFormat="1" applyFont="1" applyBorder="1" applyAlignment="1">
      <alignment vertical="center"/>
    </xf>
    <xf numFmtId="176" fontId="5" fillId="0" borderId="60" xfId="16" applyNumberFormat="1" applyFont="1" applyBorder="1" applyAlignment="1">
      <alignment vertical="center"/>
    </xf>
    <xf numFmtId="176" fontId="6" fillId="0" borderId="61" xfId="16" applyNumberFormat="1" applyFont="1" applyBorder="1" applyAlignment="1">
      <alignment vertical="center"/>
    </xf>
    <xf numFmtId="38" fontId="12" fillId="0" borderId="49" xfId="16" applyFont="1" applyBorder="1" applyAlignment="1">
      <alignment vertical="center"/>
    </xf>
    <xf numFmtId="38" fontId="12" fillId="0" borderId="14" xfId="16" applyFont="1" applyBorder="1" applyAlignment="1">
      <alignment vertical="center"/>
    </xf>
    <xf numFmtId="38" fontId="12" fillId="0" borderId="42" xfId="16" applyFont="1" applyBorder="1" applyAlignment="1">
      <alignment vertical="center"/>
    </xf>
    <xf numFmtId="38" fontId="12" fillId="0" borderId="20" xfId="16" applyFont="1" applyBorder="1" applyAlignment="1">
      <alignment vertical="center"/>
    </xf>
    <xf numFmtId="38" fontId="12" fillId="0" borderId="47" xfId="16" applyFont="1" applyBorder="1" applyAlignment="1">
      <alignment vertical="center"/>
    </xf>
    <xf numFmtId="38" fontId="12" fillId="0" borderId="11" xfId="16" applyFont="1" applyBorder="1" applyAlignment="1">
      <alignment vertical="center"/>
    </xf>
    <xf numFmtId="38" fontId="12" fillId="0" borderId="8" xfId="16" applyFont="1" applyBorder="1" applyAlignment="1">
      <alignment vertical="center"/>
    </xf>
    <xf numFmtId="38" fontId="12" fillId="0" borderId="2" xfId="16" applyFont="1" applyBorder="1" applyAlignment="1">
      <alignment vertical="center"/>
    </xf>
    <xf numFmtId="38" fontId="12" fillId="0" borderId="62" xfId="16" applyFont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38" fontId="6" fillId="0" borderId="66" xfId="16" applyFont="1" applyBorder="1" applyAlignment="1">
      <alignment vertical="center"/>
    </xf>
    <xf numFmtId="189" fontId="6" fillId="0" borderId="7" xfId="16" applyNumberFormat="1" applyFont="1" applyBorder="1" applyAlignment="1">
      <alignment vertical="center"/>
    </xf>
    <xf numFmtId="40" fontId="6" fillId="0" borderId="7" xfId="16" applyNumberFormat="1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189" fontId="6" fillId="0" borderId="1" xfId="16" applyNumberFormat="1" applyFont="1" applyBorder="1" applyAlignment="1">
      <alignment vertical="center"/>
    </xf>
    <xf numFmtId="176" fontId="5" fillId="0" borderId="1" xfId="16" applyNumberFormat="1" applyFont="1" applyBorder="1" applyAlignment="1">
      <alignment vertical="center"/>
    </xf>
    <xf numFmtId="38" fontId="6" fillId="0" borderId="49" xfId="16" applyFont="1" applyBorder="1" applyAlignment="1">
      <alignment vertical="center"/>
    </xf>
    <xf numFmtId="38" fontId="6" fillId="0" borderId="66" xfId="16" applyFont="1" applyBorder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176" fontId="6" fillId="0" borderId="37" xfId="16" applyNumberFormat="1" applyFont="1" applyBorder="1" applyAlignment="1">
      <alignment horizontal="right" vertical="center"/>
    </xf>
    <xf numFmtId="189" fontId="6" fillId="0" borderId="6" xfId="16" applyNumberFormat="1" applyFont="1" applyBorder="1" applyAlignment="1">
      <alignment vertical="center"/>
    </xf>
    <xf numFmtId="176" fontId="5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6" fontId="5" fillId="0" borderId="8" xfId="16" applyNumberFormat="1" applyFont="1" applyBorder="1" applyAlignment="1">
      <alignment vertical="center"/>
    </xf>
    <xf numFmtId="38" fontId="6" fillId="0" borderId="57" xfId="16" applyFont="1" applyBorder="1" applyAlignment="1">
      <alignment horizontal="right" vertical="center"/>
    </xf>
    <xf numFmtId="190" fontId="6" fillId="0" borderId="62" xfId="16" applyNumberFormat="1" applyFont="1" applyBorder="1" applyAlignment="1">
      <alignment vertical="center"/>
    </xf>
    <xf numFmtId="38" fontId="6" fillId="0" borderId="4" xfId="16" applyFont="1" applyBorder="1" applyAlignment="1">
      <alignment horizontal="right" vertical="center"/>
    </xf>
    <xf numFmtId="176" fontId="6" fillId="0" borderId="58" xfId="16" applyNumberFormat="1" applyFont="1" applyBorder="1" applyAlignment="1">
      <alignment horizontal="right" vertical="center"/>
    </xf>
    <xf numFmtId="189" fontId="6" fillId="0" borderId="4" xfId="16" applyNumberFormat="1" applyFont="1" applyBorder="1" applyAlignment="1">
      <alignment vertical="center"/>
    </xf>
    <xf numFmtId="176" fontId="5" fillId="0" borderId="62" xfId="16" applyNumberFormat="1" applyFont="1" applyBorder="1" applyAlignment="1">
      <alignment vertical="center"/>
    </xf>
    <xf numFmtId="38" fontId="6" fillId="0" borderId="62" xfId="16" applyFont="1" applyBorder="1" applyAlignment="1">
      <alignment vertical="center"/>
    </xf>
    <xf numFmtId="189" fontId="6" fillId="0" borderId="13" xfId="16" applyNumberFormat="1" applyFont="1" applyBorder="1" applyAlignment="1">
      <alignment vertical="center"/>
    </xf>
    <xf numFmtId="176" fontId="5" fillId="0" borderId="14" xfId="16" applyNumberFormat="1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74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0" fontId="6" fillId="0" borderId="75" xfId="16" applyNumberFormat="1" applyFont="1" applyBorder="1" applyAlignment="1">
      <alignment vertical="center"/>
    </xf>
    <xf numFmtId="40" fontId="5" fillId="0" borderId="3" xfId="16" applyNumberFormat="1" applyFont="1" applyBorder="1" applyAlignment="1">
      <alignment vertical="center"/>
    </xf>
    <xf numFmtId="40" fontId="5" fillId="0" borderId="76" xfId="16" applyNumberFormat="1" applyFont="1" applyBorder="1" applyAlignment="1">
      <alignment vertical="center"/>
    </xf>
    <xf numFmtId="40" fontId="5" fillId="0" borderId="56" xfId="16" applyNumberFormat="1" applyFont="1" applyBorder="1" applyAlignment="1">
      <alignment vertical="center"/>
    </xf>
    <xf numFmtId="40" fontId="5" fillId="0" borderId="77" xfId="16" applyNumberFormat="1" applyFont="1" applyBorder="1" applyAlignment="1">
      <alignment vertical="center"/>
    </xf>
    <xf numFmtId="40" fontId="5" fillId="0" borderId="78" xfId="16" applyNumberFormat="1" applyFont="1" applyBorder="1" applyAlignment="1">
      <alignment vertical="center"/>
    </xf>
    <xf numFmtId="40" fontId="5" fillId="0" borderId="36" xfId="16" applyNumberFormat="1" applyFont="1" applyBorder="1" applyAlignment="1">
      <alignment vertical="center"/>
    </xf>
    <xf numFmtId="40" fontId="5" fillId="0" borderId="79" xfId="16" applyNumberFormat="1" applyFont="1" applyBorder="1" applyAlignment="1">
      <alignment vertical="center"/>
    </xf>
    <xf numFmtId="40" fontId="5" fillId="0" borderId="80" xfId="16" applyNumberFormat="1" applyFont="1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190" fontId="6" fillId="0" borderId="7" xfId="16" applyNumberFormat="1" applyFont="1" applyBorder="1" applyAlignment="1">
      <alignment vertical="center"/>
    </xf>
    <xf numFmtId="38" fontId="6" fillId="0" borderId="82" xfId="16" applyFont="1" applyBorder="1" applyAlignment="1">
      <alignment vertical="center"/>
    </xf>
    <xf numFmtId="190" fontId="6" fillId="0" borderId="25" xfId="16" applyNumberFormat="1" applyFont="1" applyBorder="1" applyAlignment="1">
      <alignment vertical="center"/>
    </xf>
    <xf numFmtId="190" fontId="6" fillId="0" borderId="13" xfId="16" applyNumberFormat="1" applyFont="1" applyBorder="1" applyAlignment="1">
      <alignment vertical="center"/>
    </xf>
    <xf numFmtId="38" fontId="6" fillId="0" borderId="83" xfId="16" applyFont="1" applyBorder="1" applyAlignment="1">
      <alignment vertical="center"/>
    </xf>
    <xf numFmtId="190" fontId="6" fillId="0" borderId="23" xfId="16" applyNumberFormat="1" applyFont="1" applyBorder="1" applyAlignment="1">
      <alignment vertical="center"/>
    </xf>
    <xf numFmtId="190" fontId="6" fillId="0" borderId="1" xfId="16" applyNumberFormat="1" applyFont="1" applyBorder="1" applyAlignment="1">
      <alignment vertical="center"/>
    </xf>
    <xf numFmtId="38" fontId="6" fillId="0" borderId="84" xfId="16" applyFont="1" applyBorder="1" applyAlignment="1">
      <alignment vertical="center"/>
    </xf>
    <xf numFmtId="190" fontId="6" fillId="0" borderId="19" xfId="16" applyNumberFormat="1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3" fontId="17" fillId="0" borderId="86" xfId="0" applyNumberFormat="1" applyFont="1" applyBorder="1" applyAlignment="1">
      <alignment horizontal="center" vertical="center"/>
    </xf>
    <xf numFmtId="3" fontId="17" fillId="0" borderId="87" xfId="0" applyNumberFormat="1" applyFont="1" applyBorder="1" applyAlignment="1">
      <alignment horizontal="center" vertical="center"/>
    </xf>
    <xf numFmtId="0" fontId="13" fillId="0" borderId="88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9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89" xfId="0" applyFont="1" applyBorder="1" applyAlignment="1">
      <alignment horizontal="left" vertical="center"/>
    </xf>
    <xf numFmtId="0" fontId="7" fillId="0" borderId="90" xfId="0" applyFont="1" applyBorder="1" applyAlignment="1">
      <alignment horizontal="left" vertical="center"/>
    </xf>
    <xf numFmtId="0" fontId="7" fillId="0" borderId="92" xfId="0" applyFont="1" applyBorder="1" applyAlignment="1">
      <alignment horizontal="left" vertical="center"/>
    </xf>
    <xf numFmtId="176" fontId="5" fillId="0" borderId="7" xfId="16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38" fontId="6" fillId="0" borderId="55" xfId="16" applyFont="1" applyBorder="1" applyAlignment="1">
      <alignment horizontal="right" vertical="center"/>
    </xf>
    <xf numFmtId="38" fontId="6" fillId="0" borderId="13" xfId="16" applyFont="1" applyBorder="1" applyAlignment="1">
      <alignment horizontal="right" vertical="center"/>
    </xf>
    <xf numFmtId="176" fontId="6" fillId="0" borderId="45" xfId="16" applyNumberFormat="1" applyFont="1" applyBorder="1" applyAlignment="1">
      <alignment horizontal="right" vertical="center"/>
    </xf>
    <xf numFmtId="0" fontId="8" fillId="0" borderId="95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38" fontId="6" fillId="0" borderId="84" xfId="16" applyFont="1" applyBorder="1" applyAlignment="1" quotePrefix="1">
      <alignment horizontal="right" vertical="center"/>
    </xf>
    <xf numFmtId="38" fontId="6" fillId="0" borderId="19" xfId="16" applyFont="1" applyBorder="1" applyAlignment="1" quotePrefix="1">
      <alignment horizontal="right" vertical="center"/>
    </xf>
    <xf numFmtId="189" fontId="6" fillId="0" borderId="19" xfId="16" applyNumberFormat="1" applyFont="1" applyBorder="1" applyAlignment="1">
      <alignment vertical="center"/>
    </xf>
    <xf numFmtId="40" fontId="5" fillId="0" borderId="19" xfId="16" applyNumberFormat="1" applyFont="1" applyBorder="1" applyAlignment="1">
      <alignment vertical="center"/>
    </xf>
    <xf numFmtId="176" fontId="5" fillId="0" borderId="20" xfId="16" applyNumberFormat="1" applyFont="1" applyBorder="1" applyAlignment="1">
      <alignment vertical="center"/>
    </xf>
    <xf numFmtId="38" fontId="6" fillId="0" borderId="20" xfId="16" applyFont="1" applyBorder="1" applyAlignment="1" quotePrefix="1">
      <alignment horizontal="right" vertical="center"/>
    </xf>
    <xf numFmtId="38" fontId="6" fillId="0" borderId="84" xfId="16" applyFont="1" applyBorder="1" applyAlignment="1">
      <alignment horizontal="right" vertical="center"/>
    </xf>
    <xf numFmtId="38" fontId="6" fillId="0" borderId="19" xfId="16" applyFont="1" applyBorder="1" applyAlignment="1">
      <alignment horizontal="right" vertical="center"/>
    </xf>
    <xf numFmtId="176" fontId="6" fillId="0" borderId="53" xfId="16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88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3" fontId="9" fillId="0" borderId="103" xfId="0" applyNumberFormat="1" applyFont="1" applyBorder="1" applyAlignment="1">
      <alignment horizontal="center" vertical="center"/>
    </xf>
    <xf numFmtId="3" fontId="9" fillId="0" borderId="104" xfId="0" applyNumberFormat="1" applyFont="1" applyBorder="1" applyAlignment="1">
      <alignment horizontal="center" vertical="center"/>
    </xf>
    <xf numFmtId="0" fontId="7" fillId="0" borderId="105" xfId="0" applyFont="1" applyBorder="1" applyAlignment="1">
      <alignment horizontal="left" vertical="center"/>
    </xf>
    <xf numFmtId="0" fontId="7" fillId="0" borderId="106" xfId="0" applyFont="1" applyBorder="1" applyAlignment="1">
      <alignment horizontal="left" vertical="center"/>
    </xf>
    <xf numFmtId="0" fontId="7" fillId="0" borderId="107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109" xfId="0" applyFont="1" applyBorder="1" applyAlignment="1">
      <alignment horizontal="left" vertical="center"/>
    </xf>
    <xf numFmtId="0" fontId="7" fillId="0" borderId="110" xfId="0" applyFont="1" applyBorder="1" applyAlignment="1">
      <alignment horizontal="left" vertical="center"/>
    </xf>
    <xf numFmtId="3" fontId="8" fillId="0" borderId="85" xfId="0" applyNumberFormat="1" applyFont="1" applyBorder="1" applyAlignment="1">
      <alignment horizontal="center" vertical="center" wrapText="1"/>
    </xf>
    <xf numFmtId="3" fontId="8" fillId="0" borderId="65" xfId="0" applyNumberFormat="1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3" fontId="9" fillId="0" borderId="113" xfId="0" applyNumberFormat="1" applyFont="1" applyBorder="1" applyAlignment="1">
      <alignment horizontal="center" vertical="center"/>
    </xf>
    <xf numFmtId="3" fontId="8" fillId="0" borderId="114" xfId="0" applyNumberFormat="1" applyFont="1" applyBorder="1" applyAlignment="1">
      <alignment horizontal="center" vertical="center" wrapText="1"/>
    </xf>
    <xf numFmtId="3" fontId="8" fillId="0" borderId="115" xfId="0" applyNumberFormat="1" applyFont="1" applyBorder="1" applyAlignment="1">
      <alignment horizontal="center" vertical="center" wrapText="1"/>
    </xf>
    <xf numFmtId="0" fontId="7" fillId="0" borderId="116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SheetLayoutView="100" workbookViewId="0" topLeftCell="A1">
      <selection activeCell="D4" sqref="D4"/>
    </sheetView>
  </sheetViews>
  <sheetFormatPr defaultColWidth="8.796875" defaultRowHeight="14.25"/>
  <cols>
    <col min="1" max="1" width="3.3984375" style="60" customWidth="1"/>
    <col min="2" max="2" width="18.09765625" style="60" customWidth="1"/>
    <col min="3" max="3" width="12.59765625" style="1" customWidth="1"/>
    <col min="4" max="4" width="15.09765625" style="61" customWidth="1"/>
    <col min="5" max="5" width="11.59765625" style="61" customWidth="1"/>
    <col min="6" max="7" width="11.59765625" style="1" customWidth="1"/>
    <col min="8" max="11" width="10.59765625" style="1" customWidth="1"/>
    <col min="12" max="12" width="5.59765625" style="1" customWidth="1"/>
    <col min="13" max="13" width="9.09765625" style="1" bestFit="1" customWidth="1"/>
    <col min="14" max="15" width="9" style="1" customWidth="1"/>
    <col min="16" max="17" width="10.19921875" style="1" bestFit="1" customWidth="1"/>
    <col min="18" max="19" width="9" style="1" customWidth="1"/>
    <col min="20" max="22" width="14.5" style="1" customWidth="1"/>
    <col min="23" max="23" width="9" style="1" customWidth="1"/>
    <col min="24" max="24" width="10.69921875" style="1" customWidth="1"/>
    <col min="25" max="16384" width="9" style="1" customWidth="1"/>
  </cols>
  <sheetData>
    <row r="1" spans="1:11" ht="22.5" customHeight="1" thickBot="1">
      <c r="A1" s="245" t="s">
        <v>123</v>
      </c>
      <c r="B1" s="62"/>
      <c r="C1" s="62"/>
      <c r="D1" s="62"/>
      <c r="E1" s="62"/>
      <c r="F1" s="62"/>
      <c r="G1" s="62"/>
      <c r="H1" s="62"/>
      <c r="I1" s="62"/>
      <c r="K1" s="63" t="s">
        <v>43</v>
      </c>
    </row>
    <row r="2" spans="1:22" ht="18" customHeight="1">
      <c r="A2" s="248" t="s">
        <v>120</v>
      </c>
      <c r="B2" s="249"/>
      <c r="C2" s="267" t="s">
        <v>0</v>
      </c>
      <c r="D2" s="268"/>
      <c r="E2" s="269" t="s">
        <v>44</v>
      </c>
      <c r="F2" s="269"/>
      <c r="G2" s="270" t="s">
        <v>91</v>
      </c>
      <c r="H2" s="207" t="s">
        <v>1</v>
      </c>
      <c r="I2" s="264" t="s">
        <v>45</v>
      </c>
      <c r="J2" s="265"/>
      <c r="K2" s="266"/>
      <c r="S2" s="2"/>
      <c r="T2" s="3" t="s">
        <v>0</v>
      </c>
      <c r="U2" s="4" t="s">
        <v>46</v>
      </c>
      <c r="V2" s="5"/>
    </row>
    <row r="3" spans="1:24" ht="18" customHeight="1" thickBot="1">
      <c r="A3" s="250"/>
      <c r="B3" s="251"/>
      <c r="C3" s="197" t="s">
        <v>47</v>
      </c>
      <c r="D3" s="145" t="s">
        <v>122</v>
      </c>
      <c r="E3" s="146" t="s">
        <v>48</v>
      </c>
      <c r="F3" s="147" t="s">
        <v>49</v>
      </c>
      <c r="G3" s="271"/>
      <c r="H3" s="147" t="s">
        <v>50</v>
      </c>
      <c r="I3" s="144" t="s">
        <v>3</v>
      </c>
      <c r="J3" s="145" t="s">
        <v>4</v>
      </c>
      <c r="K3" s="208" t="s">
        <v>5</v>
      </c>
      <c r="S3" s="6" t="s">
        <v>2</v>
      </c>
      <c r="T3" s="7" t="s">
        <v>51</v>
      </c>
      <c r="U3" s="8" t="s">
        <v>48</v>
      </c>
      <c r="V3" s="9" t="s">
        <v>49</v>
      </c>
      <c r="X3" s="10" t="s">
        <v>6</v>
      </c>
    </row>
    <row r="4" spans="1:24" ht="18" customHeight="1" thickTop="1">
      <c r="A4" s="64" t="s">
        <v>100</v>
      </c>
      <c r="B4" s="65"/>
      <c r="C4" s="66">
        <f>SUM(C5,C13,C16,C17,C18,C19,C22,C25,C26,C35,C41:C45)</f>
        <v>1111729</v>
      </c>
      <c r="D4" s="67">
        <f>SUM(D5,D13,D16,D17,D18,D19,D22,D25,D26,D35,D41:D45)</f>
        <v>1120851</v>
      </c>
      <c r="E4" s="198">
        <f>C4-D4</f>
        <v>-9122</v>
      </c>
      <c r="F4" s="69">
        <f>ROUND(E4/D4*100,2)</f>
        <v>-0.81</v>
      </c>
      <c r="G4" s="188">
        <f>SUM(G5,G13,G16,G17,G18,G19,G22,G25,G26,G35,G41:G45)</f>
        <v>4247.389999999999</v>
      </c>
      <c r="H4" s="70">
        <f aca="true" t="shared" si="0" ref="H4:H39">C4/G4</f>
        <v>261.74403574901294</v>
      </c>
      <c r="I4" s="71">
        <f>SUM(I5,I13,I16,I17,I18,I19,I22,I25,I26,I35,I41:I45)</f>
        <v>535617</v>
      </c>
      <c r="J4" s="71">
        <f>SUM(J5,J13,J16,J17,J18,J19,J22,J25,J26,J35,J41:J45)</f>
        <v>576112</v>
      </c>
      <c r="K4" s="72">
        <f>I4/J4*100</f>
        <v>92.97098480850946</v>
      </c>
      <c r="L4" s="11"/>
      <c r="N4" s="11"/>
      <c r="O4" s="11"/>
      <c r="P4" s="11"/>
      <c r="Q4" s="11"/>
      <c r="S4" s="12" t="s">
        <v>52</v>
      </c>
      <c r="T4" s="13">
        <f>SUM(T5:T39)</f>
        <v>1120851</v>
      </c>
      <c r="U4" s="14">
        <f aca="true" t="shared" si="1" ref="U4:U39">T4-X4</f>
        <v>-2274</v>
      </c>
      <c r="V4" s="15">
        <f>ROUND(U4/X4*100,2)</f>
        <v>-0.2</v>
      </c>
      <c r="X4" s="13">
        <f>SUM(X5:X39)</f>
        <v>1123125</v>
      </c>
    </row>
    <row r="5" spans="1:24" ht="18" customHeight="1">
      <c r="A5" s="256" t="s">
        <v>84</v>
      </c>
      <c r="B5" s="257"/>
      <c r="C5" s="120">
        <f>SUM(I5:J5)</f>
        <v>421239</v>
      </c>
      <c r="D5" s="102">
        <f>SUM(P5:Q5)</f>
        <v>420804</v>
      </c>
      <c r="E5" s="204">
        <f>C5-D5</f>
        <v>435</v>
      </c>
      <c r="F5" s="104">
        <f>ROUND(E5/D5*100,2)</f>
        <v>0.1</v>
      </c>
      <c r="G5" s="193">
        <f>SUM(G6:G12)</f>
        <v>1241.8500000000001</v>
      </c>
      <c r="H5" s="106">
        <f t="shared" si="0"/>
        <v>339.2028022708056</v>
      </c>
      <c r="I5" s="107">
        <f>SUM(I6:I12)</f>
        <v>204407</v>
      </c>
      <c r="J5" s="108">
        <f>SUM(J6:J12)</f>
        <v>216832</v>
      </c>
      <c r="K5" s="109">
        <f>I5/J5*100</f>
        <v>94.26975723140497</v>
      </c>
      <c r="L5" s="11"/>
      <c r="N5" s="11"/>
      <c r="P5" s="135">
        <f>SUM(P6:P12)</f>
        <v>204061</v>
      </c>
      <c r="Q5" s="21">
        <f>SUM(Q6:Q12)</f>
        <v>216743</v>
      </c>
      <c r="S5" s="17" t="s">
        <v>7</v>
      </c>
      <c r="T5" s="18">
        <v>325700</v>
      </c>
      <c r="U5" s="19">
        <f t="shared" si="1"/>
        <v>325</v>
      </c>
      <c r="V5" s="20">
        <f aca="true" t="shared" si="2" ref="V5:V39">ROUND(U5/X5*100,2)</f>
        <v>0.1</v>
      </c>
      <c r="X5" s="18">
        <v>325375</v>
      </c>
    </row>
    <row r="6" spans="1:24" ht="18.75" customHeight="1">
      <c r="A6" s="213"/>
      <c r="B6" s="214" t="s">
        <v>53</v>
      </c>
      <c r="C6" s="121">
        <f aca="true" t="shared" si="3" ref="C6:C45">SUM(I6:J6)</f>
        <v>325347</v>
      </c>
      <c r="D6" s="88">
        <f aca="true" t="shared" si="4" ref="D6:D45">SUM(P6:Q6)</f>
        <v>325700</v>
      </c>
      <c r="E6" s="201">
        <f aca="true" t="shared" si="5" ref="E6:E60">C6-D6</f>
        <v>-353</v>
      </c>
      <c r="F6" s="90">
        <f>ROUND(E6/D6*100,2)</f>
        <v>-0.11</v>
      </c>
      <c r="G6" s="191">
        <v>208.81</v>
      </c>
      <c r="H6" s="92">
        <f t="shared" si="0"/>
        <v>1558.1006656769312</v>
      </c>
      <c r="I6" s="93">
        <v>157832</v>
      </c>
      <c r="J6" s="94">
        <v>167515</v>
      </c>
      <c r="K6" s="95">
        <f aca="true" t="shared" si="6" ref="K6:K21">I6/J6*100</f>
        <v>94.21962212339193</v>
      </c>
      <c r="L6" s="11"/>
      <c r="N6" s="11"/>
      <c r="P6" s="135">
        <v>157842</v>
      </c>
      <c r="Q6" s="21">
        <v>167858</v>
      </c>
      <c r="S6" s="22" t="s">
        <v>8</v>
      </c>
      <c r="T6" s="23">
        <v>172184</v>
      </c>
      <c r="U6" s="24">
        <f t="shared" si="1"/>
        <v>-1423</v>
      </c>
      <c r="V6" s="25">
        <f t="shared" si="2"/>
        <v>-0.82</v>
      </c>
      <c r="X6" s="23">
        <v>173607</v>
      </c>
    </row>
    <row r="7" spans="1:24" ht="18" customHeight="1">
      <c r="A7" s="213"/>
      <c r="B7" s="215" t="s">
        <v>54</v>
      </c>
      <c r="C7" s="121">
        <f t="shared" si="3"/>
        <v>22631</v>
      </c>
      <c r="D7" s="88">
        <f t="shared" si="4"/>
        <v>22642</v>
      </c>
      <c r="E7" s="201">
        <f t="shared" si="5"/>
        <v>-11</v>
      </c>
      <c r="F7" s="90">
        <f>ROUND(E7/D7*100,2)</f>
        <v>-0.05</v>
      </c>
      <c r="G7" s="191">
        <v>74.66</v>
      </c>
      <c r="H7" s="92">
        <f t="shared" si="0"/>
        <v>303.12081435842487</v>
      </c>
      <c r="I7" s="93">
        <v>11040</v>
      </c>
      <c r="J7" s="94">
        <v>11591</v>
      </c>
      <c r="K7" s="95">
        <f t="shared" si="6"/>
        <v>95.24631179363298</v>
      </c>
      <c r="L7" s="11"/>
      <c r="N7" s="11"/>
      <c r="P7" s="136">
        <v>11077</v>
      </c>
      <c r="Q7" s="26">
        <v>11565</v>
      </c>
      <c r="S7" s="22" t="s">
        <v>9</v>
      </c>
      <c r="T7" s="23">
        <v>37287</v>
      </c>
      <c r="U7" s="24">
        <f t="shared" si="1"/>
        <v>-1204</v>
      </c>
      <c r="V7" s="25">
        <f t="shared" si="2"/>
        <v>-3.13</v>
      </c>
      <c r="X7" s="23">
        <v>38491</v>
      </c>
    </row>
    <row r="8" spans="1:24" ht="18" customHeight="1">
      <c r="A8" s="213"/>
      <c r="B8" s="215" t="s">
        <v>55</v>
      </c>
      <c r="C8" s="121">
        <f t="shared" si="3"/>
        <v>11355</v>
      </c>
      <c r="D8" s="88">
        <f t="shared" si="4"/>
        <v>11652</v>
      </c>
      <c r="E8" s="201">
        <f>C8-D8</f>
        <v>-297</v>
      </c>
      <c r="F8" s="90">
        <f aca="true" t="shared" si="7" ref="F8:F39">ROUND(E8/D8*100,2)</f>
        <v>-2.55</v>
      </c>
      <c r="G8" s="191">
        <v>572.32</v>
      </c>
      <c r="H8" s="92">
        <f t="shared" si="0"/>
        <v>19.84029913335197</v>
      </c>
      <c r="I8" s="93">
        <v>5557</v>
      </c>
      <c r="J8" s="94">
        <v>5798</v>
      </c>
      <c r="K8" s="95">
        <f t="shared" si="6"/>
        <v>95.84339427388755</v>
      </c>
      <c r="L8" s="11"/>
      <c r="N8" s="11"/>
      <c r="P8" s="136">
        <v>5727</v>
      </c>
      <c r="Q8" s="26">
        <v>5925</v>
      </c>
      <c r="S8" s="22" t="s">
        <v>10</v>
      </c>
      <c r="T8" s="23">
        <v>47136</v>
      </c>
      <c r="U8" s="24">
        <f t="shared" si="1"/>
        <v>-1180</v>
      </c>
      <c r="V8" s="25">
        <f t="shared" si="2"/>
        <v>-2.44</v>
      </c>
      <c r="X8" s="23">
        <v>48316</v>
      </c>
    </row>
    <row r="9" spans="1:24" ht="18" customHeight="1">
      <c r="A9" s="213"/>
      <c r="B9" s="216" t="s">
        <v>56</v>
      </c>
      <c r="C9" s="121">
        <f t="shared" si="3"/>
        <v>21811</v>
      </c>
      <c r="D9" s="88">
        <f t="shared" si="4"/>
        <v>22322</v>
      </c>
      <c r="E9" s="201">
        <f t="shared" si="5"/>
        <v>-511</v>
      </c>
      <c r="F9" s="90">
        <f t="shared" si="7"/>
        <v>-2.29</v>
      </c>
      <c r="G9" s="191">
        <v>236.86</v>
      </c>
      <c r="H9" s="92">
        <f t="shared" si="0"/>
        <v>92.08393143629148</v>
      </c>
      <c r="I9" s="93">
        <v>10562</v>
      </c>
      <c r="J9" s="94">
        <v>11249</v>
      </c>
      <c r="K9" s="95">
        <f t="shared" si="6"/>
        <v>93.89279047026402</v>
      </c>
      <c r="L9" s="11"/>
      <c r="N9" s="11"/>
      <c r="P9" s="137">
        <v>10806</v>
      </c>
      <c r="Q9" s="27">
        <v>11516</v>
      </c>
      <c r="S9" s="22" t="s">
        <v>11</v>
      </c>
      <c r="T9" s="23">
        <v>56680</v>
      </c>
      <c r="U9" s="24">
        <f t="shared" si="1"/>
        <v>-2106</v>
      </c>
      <c r="V9" s="25">
        <f t="shared" si="2"/>
        <v>-3.58</v>
      </c>
      <c r="X9" s="23">
        <v>58786</v>
      </c>
    </row>
    <row r="10" spans="1:29" ht="18" customHeight="1">
      <c r="A10" s="213"/>
      <c r="B10" s="215" t="s">
        <v>57</v>
      </c>
      <c r="C10" s="121">
        <f t="shared" si="3"/>
        <v>36448</v>
      </c>
      <c r="D10" s="88">
        <f t="shared" si="4"/>
        <v>34528</v>
      </c>
      <c r="E10" s="201">
        <f t="shared" si="5"/>
        <v>1920</v>
      </c>
      <c r="F10" s="90">
        <f t="shared" si="7"/>
        <v>5.56</v>
      </c>
      <c r="G10" s="191">
        <v>68.04</v>
      </c>
      <c r="H10" s="92">
        <f t="shared" si="0"/>
        <v>535.6848912404467</v>
      </c>
      <c r="I10" s="93">
        <v>17647</v>
      </c>
      <c r="J10" s="94">
        <v>18801</v>
      </c>
      <c r="K10" s="95">
        <f t="shared" si="6"/>
        <v>93.86202861549917</v>
      </c>
      <c r="L10" s="11"/>
      <c r="N10" s="11"/>
      <c r="O10" s="11"/>
      <c r="P10" s="136">
        <v>16687</v>
      </c>
      <c r="Q10" s="26">
        <v>17841</v>
      </c>
      <c r="R10" s="11"/>
      <c r="S10" s="22" t="s">
        <v>12</v>
      </c>
      <c r="T10" s="23">
        <v>33363</v>
      </c>
      <c r="U10" s="24">
        <f t="shared" si="1"/>
        <v>1522</v>
      </c>
      <c r="V10" s="25">
        <f t="shared" si="2"/>
        <v>4.78</v>
      </c>
      <c r="W10" s="11"/>
      <c r="X10" s="23">
        <v>31841</v>
      </c>
      <c r="Y10" s="11"/>
      <c r="Z10" s="11"/>
      <c r="AA10" s="11"/>
      <c r="AB10" s="11"/>
      <c r="AC10" s="11"/>
    </row>
    <row r="11" spans="1:29" ht="18" customHeight="1">
      <c r="A11" s="213"/>
      <c r="B11" s="215" t="s">
        <v>58</v>
      </c>
      <c r="C11" s="121">
        <f t="shared" si="3"/>
        <v>1962</v>
      </c>
      <c r="D11" s="88">
        <f t="shared" si="4"/>
        <v>2037</v>
      </c>
      <c r="E11" s="201">
        <f t="shared" si="5"/>
        <v>-75</v>
      </c>
      <c r="F11" s="90">
        <f t="shared" si="7"/>
        <v>-3.68</v>
      </c>
      <c r="G11" s="191">
        <v>40.92</v>
      </c>
      <c r="H11" s="92">
        <f t="shared" si="0"/>
        <v>47.94721407624633</v>
      </c>
      <c r="I11" s="93">
        <v>960</v>
      </c>
      <c r="J11" s="94">
        <v>1002</v>
      </c>
      <c r="K11" s="95">
        <f t="shared" si="6"/>
        <v>95.80838323353294</v>
      </c>
      <c r="L11" s="11"/>
      <c r="N11" s="11"/>
      <c r="O11" s="11"/>
      <c r="P11" s="136">
        <v>995</v>
      </c>
      <c r="Q11" s="26">
        <v>1042</v>
      </c>
      <c r="R11" s="11"/>
      <c r="S11" s="22" t="s">
        <v>13</v>
      </c>
      <c r="T11" s="23">
        <v>36531</v>
      </c>
      <c r="U11" s="24">
        <f t="shared" si="1"/>
        <v>117</v>
      </c>
      <c r="V11" s="25">
        <f t="shared" si="2"/>
        <v>0.32</v>
      </c>
      <c r="W11" s="11"/>
      <c r="X11" s="23">
        <v>36414</v>
      </c>
      <c r="Y11" s="11"/>
      <c r="Z11" s="11"/>
      <c r="AA11" s="11"/>
      <c r="AB11" s="11"/>
      <c r="AC11" s="11"/>
    </row>
    <row r="12" spans="1:29" ht="18" customHeight="1">
      <c r="A12" s="213"/>
      <c r="B12" s="217" t="s">
        <v>59</v>
      </c>
      <c r="C12" s="205">
        <f t="shared" si="3"/>
        <v>1685</v>
      </c>
      <c r="D12" s="113">
        <f t="shared" si="4"/>
        <v>1923</v>
      </c>
      <c r="E12" s="206">
        <f t="shared" si="5"/>
        <v>-238</v>
      </c>
      <c r="F12" s="115">
        <f t="shared" si="7"/>
        <v>-12.38</v>
      </c>
      <c r="G12" s="195">
        <v>40.24</v>
      </c>
      <c r="H12" s="116">
        <f t="shared" si="0"/>
        <v>41.87375745526839</v>
      </c>
      <c r="I12" s="117">
        <v>809</v>
      </c>
      <c r="J12" s="118">
        <v>876</v>
      </c>
      <c r="K12" s="119">
        <f t="shared" si="6"/>
        <v>92.35159817351598</v>
      </c>
      <c r="L12" s="11"/>
      <c r="N12" s="11"/>
      <c r="O12" s="11"/>
      <c r="P12" s="138">
        <v>927</v>
      </c>
      <c r="Q12" s="28">
        <v>996</v>
      </c>
      <c r="R12" s="11"/>
      <c r="S12" s="22" t="s">
        <v>14</v>
      </c>
      <c r="T12" s="23">
        <v>40744</v>
      </c>
      <c r="U12" s="24">
        <f t="shared" si="1"/>
        <v>2213</v>
      </c>
      <c r="V12" s="25">
        <f t="shared" si="2"/>
        <v>5.74</v>
      </c>
      <c r="W12" s="11"/>
      <c r="X12" s="23">
        <v>38531</v>
      </c>
      <c r="Y12" s="11"/>
      <c r="Z12" s="11"/>
      <c r="AA12" s="11"/>
      <c r="AB12" s="11"/>
      <c r="AC12" s="11"/>
    </row>
    <row r="13" spans="1:29" ht="18" customHeight="1">
      <c r="A13" s="258" t="s">
        <v>85</v>
      </c>
      <c r="B13" s="259"/>
      <c r="C13" s="120">
        <f t="shared" si="3"/>
        <v>181229</v>
      </c>
      <c r="D13" s="102">
        <f t="shared" si="4"/>
        <v>185682</v>
      </c>
      <c r="E13" s="204">
        <f t="shared" si="5"/>
        <v>-4453</v>
      </c>
      <c r="F13" s="104">
        <f t="shared" si="7"/>
        <v>-2.4</v>
      </c>
      <c r="G13" s="193">
        <f>SUM(G14:G15)</f>
        <v>209.37</v>
      </c>
      <c r="H13" s="106">
        <f t="shared" si="0"/>
        <v>865.5920141376511</v>
      </c>
      <c r="I13" s="107">
        <f>SUM(I14:I15)</f>
        <v>86718</v>
      </c>
      <c r="J13" s="108">
        <f>SUM(J14:J15)</f>
        <v>94511</v>
      </c>
      <c r="K13" s="109">
        <f t="shared" si="6"/>
        <v>91.75439895885134</v>
      </c>
      <c r="L13" s="11"/>
      <c r="N13" s="11"/>
      <c r="O13" s="11"/>
      <c r="P13" s="139">
        <f>SUM(P14:P15)</f>
        <v>89015</v>
      </c>
      <c r="Q13" s="29">
        <f>SUM(Q14:Q15)</f>
        <v>96667</v>
      </c>
      <c r="R13" s="11"/>
      <c r="S13" s="30" t="s">
        <v>15</v>
      </c>
      <c r="T13" s="31">
        <v>34625</v>
      </c>
      <c r="U13" s="32">
        <f t="shared" si="1"/>
        <v>-1160</v>
      </c>
      <c r="V13" s="33">
        <f t="shared" si="2"/>
        <v>-3.24</v>
      </c>
      <c r="W13" s="11"/>
      <c r="X13" s="31">
        <v>35785</v>
      </c>
      <c r="Y13" s="11"/>
      <c r="Z13" s="11"/>
      <c r="AA13" s="11"/>
      <c r="AB13" s="11"/>
      <c r="AC13" s="11"/>
    </row>
    <row r="14" spans="1:29" ht="18" customHeight="1">
      <c r="A14" s="213"/>
      <c r="B14" s="215" t="s">
        <v>60</v>
      </c>
      <c r="C14" s="121">
        <f t="shared" si="3"/>
        <v>167685</v>
      </c>
      <c r="D14" s="88">
        <f t="shared" si="4"/>
        <v>172184</v>
      </c>
      <c r="E14" s="201">
        <f t="shared" si="5"/>
        <v>-4499</v>
      </c>
      <c r="F14" s="90">
        <f t="shared" si="7"/>
        <v>-2.61</v>
      </c>
      <c r="G14" s="191">
        <v>150.61</v>
      </c>
      <c r="H14" s="92">
        <f t="shared" si="0"/>
        <v>1113.3722860367836</v>
      </c>
      <c r="I14" s="93">
        <v>80216</v>
      </c>
      <c r="J14" s="94">
        <v>87469</v>
      </c>
      <c r="K14" s="95">
        <f t="shared" si="6"/>
        <v>91.70791937715076</v>
      </c>
      <c r="L14" s="11"/>
      <c r="N14" s="11"/>
      <c r="O14" s="11"/>
      <c r="P14" s="140">
        <v>82529</v>
      </c>
      <c r="Q14" s="34">
        <v>89655</v>
      </c>
      <c r="R14" s="11"/>
      <c r="S14" s="35" t="s">
        <v>16</v>
      </c>
      <c r="T14" s="18">
        <v>22642</v>
      </c>
      <c r="U14" s="19">
        <f t="shared" si="1"/>
        <v>826</v>
      </c>
      <c r="V14" s="20">
        <f t="shared" si="2"/>
        <v>3.79</v>
      </c>
      <c r="W14" s="11"/>
      <c r="X14" s="18">
        <v>21816</v>
      </c>
      <c r="Y14" s="11"/>
      <c r="Z14" s="11"/>
      <c r="AA14" s="11"/>
      <c r="AB14" s="11"/>
      <c r="AC14" s="11"/>
    </row>
    <row r="15" spans="1:29" ht="18" customHeight="1">
      <c r="A15" s="213"/>
      <c r="B15" s="218" t="s">
        <v>61</v>
      </c>
      <c r="C15" s="205">
        <f t="shared" si="3"/>
        <v>13544</v>
      </c>
      <c r="D15" s="113">
        <f t="shared" si="4"/>
        <v>13498</v>
      </c>
      <c r="E15" s="206">
        <f t="shared" si="5"/>
        <v>46</v>
      </c>
      <c r="F15" s="115">
        <f t="shared" si="7"/>
        <v>0.34</v>
      </c>
      <c r="G15" s="195">
        <v>58.76</v>
      </c>
      <c r="H15" s="116">
        <f t="shared" si="0"/>
        <v>230.49693669162696</v>
      </c>
      <c r="I15" s="117">
        <v>6502</v>
      </c>
      <c r="J15" s="118">
        <v>7042</v>
      </c>
      <c r="K15" s="119">
        <f t="shared" si="6"/>
        <v>92.33172394206191</v>
      </c>
      <c r="L15" s="11"/>
      <c r="N15" s="11"/>
      <c r="O15" s="11"/>
      <c r="P15" s="141">
        <v>6486</v>
      </c>
      <c r="Q15" s="36">
        <v>7012</v>
      </c>
      <c r="R15" s="11"/>
      <c r="S15" s="37" t="s">
        <v>17</v>
      </c>
      <c r="T15" s="38">
        <v>11652</v>
      </c>
      <c r="U15" s="14">
        <f t="shared" si="1"/>
        <v>505</v>
      </c>
      <c r="V15" s="39">
        <f t="shared" si="2"/>
        <v>4.53</v>
      </c>
      <c r="W15" s="11"/>
      <c r="X15" s="38">
        <v>11147</v>
      </c>
      <c r="Y15" s="11"/>
      <c r="Z15" s="11"/>
      <c r="AA15" s="11"/>
      <c r="AB15" s="11"/>
      <c r="AC15" s="11"/>
    </row>
    <row r="16" spans="1:29" ht="18" customHeight="1">
      <c r="A16" s="260" t="s">
        <v>101</v>
      </c>
      <c r="B16" s="261"/>
      <c r="C16" s="120">
        <f t="shared" si="3"/>
        <v>46331</v>
      </c>
      <c r="D16" s="102">
        <f t="shared" si="4"/>
        <v>47136</v>
      </c>
      <c r="E16" s="204">
        <f t="shared" si="5"/>
        <v>-805</v>
      </c>
      <c r="F16" s="104">
        <f t="shared" si="7"/>
        <v>-1.71</v>
      </c>
      <c r="G16" s="193">
        <v>200.63</v>
      </c>
      <c r="H16" s="106">
        <f t="shared" si="0"/>
        <v>230.927578128894</v>
      </c>
      <c r="I16" s="107">
        <v>22486</v>
      </c>
      <c r="J16" s="108">
        <v>23845</v>
      </c>
      <c r="K16" s="109">
        <f t="shared" si="6"/>
        <v>94.30069196896625</v>
      </c>
      <c r="L16" s="11"/>
      <c r="N16" s="11"/>
      <c r="O16" s="11"/>
      <c r="P16" s="139">
        <v>22668</v>
      </c>
      <c r="Q16" s="29">
        <v>24468</v>
      </c>
      <c r="R16" s="11"/>
      <c r="S16" s="17" t="s">
        <v>18</v>
      </c>
      <c r="T16" s="18">
        <v>2153</v>
      </c>
      <c r="U16" s="19">
        <f t="shared" si="1"/>
        <v>495</v>
      </c>
      <c r="V16" s="20">
        <f t="shared" si="2"/>
        <v>29.86</v>
      </c>
      <c r="W16" s="11"/>
      <c r="X16" s="18">
        <v>1658</v>
      </c>
      <c r="Y16" s="11"/>
      <c r="Z16" s="11"/>
      <c r="AA16" s="11"/>
      <c r="AB16" s="11"/>
      <c r="AC16" s="11"/>
    </row>
    <row r="17" spans="1:29" ht="18" customHeight="1">
      <c r="A17" s="260" t="s">
        <v>102</v>
      </c>
      <c r="B17" s="261"/>
      <c r="C17" s="73">
        <f t="shared" si="3"/>
        <v>54495</v>
      </c>
      <c r="D17" s="74">
        <f t="shared" si="4"/>
        <v>56680</v>
      </c>
      <c r="E17" s="127">
        <f t="shared" si="5"/>
        <v>-2185</v>
      </c>
      <c r="F17" s="76">
        <f t="shared" si="7"/>
        <v>-3.85</v>
      </c>
      <c r="G17" s="189">
        <v>230.32</v>
      </c>
      <c r="H17" s="78">
        <f t="shared" si="0"/>
        <v>236.60559221952067</v>
      </c>
      <c r="I17" s="79">
        <v>25869</v>
      </c>
      <c r="J17" s="80">
        <v>28626</v>
      </c>
      <c r="K17" s="81">
        <f t="shared" si="6"/>
        <v>90.36889540976735</v>
      </c>
      <c r="L17" s="11"/>
      <c r="N17" s="11"/>
      <c r="O17" s="11"/>
      <c r="P17" s="142">
        <v>26939</v>
      </c>
      <c r="Q17" s="40">
        <v>29741</v>
      </c>
      <c r="R17" s="11"/>
      <c r="S17" s="22" t="s">
        <v>19</v>
      </c>
      <c r="T17" s="23">
        <v>23362</v>
      </c>
      <c r="U17" s="24">
        <f t="shared" si="1"/>
        <v>-315</v>
      </c>
      <c r="V17" s="25">
        <f t="shared" si="2"/>
        <v>-1.33</v>
      </c>
      <c r="W17" s="11"/>
      <c r="X17" s="23">
        <v>23677</v>
      </c>
      <c r="Y17" s="11"/>
      <c r="Z17" s="11"/>
      <c r="AA17" s="11"/>
      <c r="AB17" s="11"/>
      <c r="AC17" s="11"/>
    </row>
    <row r="18" spans="1:29" ht="18" customHeight="1">
      <c r="A18" s="260" t="s">
        <v>103</v>
      </c>
      <c r="B18" s="261"/>
      <c r="C18" s="148">
        <f t="shared" si="3"/>
        <v>34002</v>
      </c>
      <c r="D18" s="67">
        <f t="shared" si="4"/>
        <v>33363</v>
      </c>
      <c r="E18" s="198">
        <f t="shared" si="5"/>
        <v>639</v>
      </c>
      <c r="F18" s="69">
        <f t="shared" si="7"/>
        <v>1.92</v>
      </c>
      <c r="G18" s="194">
        <v>54.61</v>
      </c>
      <c r="H18" s="111">
        <f t="shared" si="0"/>
        <v>622.633217359458</v>
      </c>
      <c r="I18" s="71">
        <v>16327</v>
      </c>
      <c r="J18" s="112">
        <v>17675</v>
      </c>
      <c r="K18" s="72">
        <f t="shared" si="6"/>
        <v>92.37340876944837</v>
      </c>
      <c r="L18" s="11"/>
      <c r="N18" s="11"/>
      <c r="O18" s="11"/>
      <c r="P18" s="142">
        <v>16074</v>
      </c>
      <c r="Q18" s="40">
        <v>17289</v>
      </c>
      <c r="R18" s="11"/>
      <c r="S18" s="41" t="s">
        <v>20</v>
      </c>
      <c r="T18" s="31">
        <v>27994</v>
      </c>
      <c r="U18" s="32">
        <f t="shared" si="1"/>
        <v>550</v>
      </c>
      <c r="V18" s="33">
        <f t="shared" si="2"/>
        <v>2</v>
      </c>
      <c r="W18" s="11"/>
      <c r="X18" s="31">
        <v>27444</v>
      </c>
      <c r="Y18" s="11"/>
      <c r="Z18" s="11"/>
      <c r="AA18" s="11"/>
      <c r="AB18" s="11"/>
      <c r="AC18" s="11"/>
    </row>
    <row r="19" spans="1:29" ht="18" customHeight="1">
      <c r="A19" s="258" t="s">
        <v>86</v>
      </c>
      <c r="B19" s="259"/>
      <c r="C19" s="120">
        <f t="shared" si="3"/>
        <v>42694</v>
      </c>
      <c r="D19" s="102">
        <f t="shared" si="4"/>
        <v>43084</v>
      </c>
      <c r="E19" s="204">
        <f t="shared" si="5"/>
        <v>-390</v>
      </c>
      <c r="F19" s="104">
        <f t="shared" si="7"/>
        <v>-0.91</v>
      </c>
      <c r="G19" s="193">
        <f>SUM(G20:G21)</f>
        <v>426.34</v>
      </c>
      <c r="H19" s="106">
        <f t="shared" si="0"/>
        <v>100.14073274851059</v>
      </c>
      <c r="I19" s="107">
        <f>SUM(I20:I21)</f>
        <v>20556</v>
      </c>
      <c r="J19" s="108">
        <f>SUM(J20:J21)</f>
        <v>22138</v>
      </c>
      <c r="K19" s="109">
        <f t="shared" si="6"/>
        <v>92.85391634293974</v>
      </c>
      <c r="L19" s="11"/>
      <c r="N19" s="11"/>
      <c r="O19" s="11"/>
      <c r="P19" s="142">
        <f>SUM(P20:P21)</f>
        <v>20759</v>
      </c>
      <c r="Q19" s="40">
        <f>SUM(Q20:Q21)</f>
        <v>22325</v>
      </c>
      <c r="R19" s="11"/>
      <c r="S19" s="35" t="s">
        <v>21</v>
      </c>
      <c r="T19" s="18">
        <v>6553</v>
      </c>
      <c r="U19" s="19">
        <f t="shared" si="1"/>
        <v>-472</v>
      </c>
      <c r="V19" s="20">
        <f t="shared" si="2"/>
        <v>-6.72</v>
      </c>
      <c r="W19" s="11"/>
      <c r="X19" s="18">
        <v>7025</v>
      </c>
      <c r="Y19" s="11"/>
      <c r="Z19" s="11"/>
      <c r="AA19" s="11"/>
      <c r="AB19" s="11"/>
      <c r="AC19" s="11"/>
    </row>
    <row r="20" spans="1:29" ht="18" customHeight="1">
      <c r="A20" s="213"/>
      <c r="B20" s="215" t="s">
        <v>62</v>
      </c>
      <c r="C20" s="121">
        <f t="shared" si="3"/>
        <v>36543</v>
      </c>
      <c r="D20" s="88">
        <f t="shared" si="4"/>
        <v>36531</v>
      </c>
      <c r="E20" s="201">
        <f t="shared" si="5"/>
        <v>12</v>
      </c>
      <c r="F20" s="90">
        <f t="shared" si="7"/>
        <v>0.03</v>
      </c>
      <c r="G20" s="191">
        <v>86.76</v>
      </c>
      <c r="H20" s="92">
        <f t="shared" si="0"/>
        <v>421.1964038727524</v>
      </c>
      <c r="I20" s="93">
        <v>17657</v>
      </c>
      <c r="J20" s="94">
        <v>18886</v>
      </c>
      <c r="K20" s="95">
        <f t="shared" si="6"/>
        <v>93.49253415228212</v>
      </c>
      <c r="L20" s="11"/>
      <c r="N20" s="11"/>
      <c r="O20" s="11"/>
      <c r="P20" s="140">
        <v>17694</v>
      </c>
      <c r="Q20" s="34">
        <v>18837</v>
      </c>
      <c r="R20" s="11"/>
      <c r="S20" s="22" t="s">
        <v>22</v>
      </c>
      <c r="T20" s="23">
        <v>28276</v>
      </c>
      <c r="U20" s="24">
        <f t="shared" si="1"/>
        <v>-610</v>
      </c>
      <c r="V20" s="25">
        <f t="shared" si="2"/>
        <v>-2.11</v>
      </c>
      <c r="W20" s="11"/>
      <c r="X20" s="23">
        <v>28886</v>
      </c>
      <c r="Y20" s="11"/>
      <c r="Z20" s="11"/>
      <c r="AA20" s="11"/>
      <c r="AB20" s="11"/>
      <c r="AC20" s="11"/>
    </row>
    <row r="21" spans="1:29" ht="18" customHeight="1">
      <c r="A21" s="213"/>
      <c r="B21" s="218" t="s">
        <v>63</v>
      </c>
      <c r="C21" s="205">
        <f t="shared" si="3"/>
        <v>6151</v>
      </c>
      <c r="D21" s="113">
        <f t="shared" si="4"/>
        <v>6553</v>
      </c>
      <c r="E21" s="206">
        <f t="shared" si="5"/>
        <v>-402</v>
      </c>
      <c r="F21" s="115">
        <f t="shared" si="7"/>
        <v>-6.13</v>
      </c>
      <c r="G21" s="195">
        <v>339.58</v>
      </c>
      <c r="H21" s="116">
        <f t="shared" si="0"/>
        <v>18.1135520348666</v>
      </c>
      <c r="I21" s="117">
        <v>2899</v>
      </c>
      <c r="J21" s="118">
        <v>3252</v>
      </c>
      <c r="K21" s="119">
        <f t="shared" si="6"/>
        <v>89.14514145141452</v>
      </c>
      <c r="L21" s="11"/>
      <c r="N21" s="11"/>
      <c r="O21" s="11"/>
      <c r="P21" s="141">
        <v>3065</v>
      </c>
      <c r="Q21" s="36">
        <v>3488</v>
      </c>
      <c r="R21" s="11"/>
      <c r="S21" s="41" t="s">
        <v>23</v>
      </c>
      <c r="T21" s="31">
        <v>15915</v>
      </c>
      <c r="U21" s="32">
        <f t="shared" si="1"/>
        <v>-1092</v>
      </c>
      <c r="V21" s="33">
        <f t="shared" si="2"/>
        <v>-6.42</v>
      </c>
      <c r="W21" s="11"/>
      <c r="X21" s="31">
        <v>17007</v>
      </c>
      <c r="Y21" s="11"/>
      <c r="Z21" s="11"/>
      <c r="AA21" s="11"/>
      <c r="AB21" s="11"/>
      <c r="AC21" s="11"/>
    </row>
    <row r="22" spans="1:29" ht="18" customHeight="1">
      <c r="A22" s="258" t="s">
        <v>87</v>
      </c>
      <c r="B22" s="259"/>
      <c r="C22" s="120">
        <f t="shared" si="3"/>
        <v>49429</v>
      </c>
      <c r="D22" s="102">
        <f t="shared" si="4"/>
        <v>48092</v>
      </c>
      <c r="E22" s="204">
        <f t="shared" si="5"/>
        <v>1337</v>
      </c>
      <c r="F22" s="104">
        <f t="shared" si="7"/>
        <v>2.78</v>
      </c>
      <c r="G22" s="193">
        <f>SUM(G23:G24)</f>
        <v>126.96</v>
      </c>
      <c r="H22" s="106">
        <f t="shared" si="0"/>
        <v>389.32734719596726</v>
      </c>
      <c r="I22" s="107">
        <f>SUM(I23:I24)</f>
        <v>23999</v>
      </c>
      <c r="J22" s="108">
        <f>SUM(J23:J24)</f>
        <v>25430</v>
      </c>
      <c r="K22" s="109">
        <f aca="true" t="shared" si="8" ref="K22:K37">I22/J22*100</f>
        <v>94.37278804561542</v>
      </c>
      <c r="L22" s="11"/>
      <c r="N22" s="11"/>
      <c r="O22" s="11"/>
      <c r="P22" s="135">
        <f>SUM(P23:P24)</f>
        <v>23107</v>
      </c>
      <c r="Q22" s="21">
        <f>SUM(Q23:Q24)</f>
        <v>24985</v>
      </c>
      <c r="R22" s="11"/>
      <c r="S22" s="42" t="s">
        <v>24</v>
      </c>
      <c r="T22" s="43">
        <v>22322</v>
      </c>
      <c r="U22" s="19">
        <f t="shared" si="1"/>
        <v>9</v>
      </c>
      <c r="V22" s="20">
        <f t="shared" si="2"/>
        <v>0.04</v>
      </c>
      <c r="W22" s="11"/>
      <c r="X22" s="43">
        <v>22313</v>
      </c>
      <c r="Y22" s="11"/>
      <c r="Z22" s="11"/>
      <c r="AA22" s="11"/>
      <c r="AB22" s="11"/>
      <c r="AC22" s="11"/>
    </row>
    <row r="23" spans="1:29" ht="18" customHeight="1">
      <c r="A23" s="213"/>
      <c r="B23" s="214" t="s">
        <v>64</v>
      </c>
      <c r="C23" s="121">
        <f t="shared" si="3"/>
        <v>42528</v>
      </c>
      <c r="D23" s="88">
        <f t="shared" si="4"/>
        <v>40744</v>
      </c>
      <c r="E23" s="201">
        <f t="shared" si="5"/>
        <v>1784</v>
      </c>
      <c r="F23" s="90">
        <f t="shared" si="7"/>
        <v>4.38</v>
      </c>
      <c r="G23" s="191">
        <v>96.22</v>
      </c>
      <c r="H23" s="92">
        <f t="shared" si="0"/>
        <v>441.98711286634796</v>
      </c>
      <c r="I23" s="93">
        <v>20699</v>
      </c>
      <c r="J23" s="94">
        <v>21829</v>
      </c>
      <c r="K23" s="95">
        <f t="shared" si="8"/>
        <v>94.82340006413487</v>
      </c>
      <c r="L23" s="11"/>
      <c r="N23" s="11"/>
      <c r="O23" s="11"/>
      <c r="P23" s="135">
        <v>19546</v>
      </c>
      <c r="Q23" s="21">
        <v>21198</v>
      </c>
      <c r="R23" s="11"/>
      <c r="S23" s="22" t="s">
        <v>25</v>
      </c>
      <c r="T23" s="23">
        <v>34528</v>
      </c>
      <c r="U23" s="24">
        <f t="shared" si="1"/>
        <v>1949</v>
      </c>
      <c r="V23" s="25">
        <f t="shared" si="2"/>
        <v>5.98</v>
      </c>
      <c r="W23" s="11"/>
      <c r="X23" s="23">
        <v>32579</v>
      </c>
      <c r="Y23" s="11"/>
      <c r="Z23" s="11"/>
      <c r="AA23" s="11"/>
      <c r="AB23" s="11"/>
      <c r="AC23" s="11"/>
    </row>
    <row r="24" spans="1:29" ht="18" customHeight="1">
      <c r="A24" s="213"/>
      <c r="B24" s="217" t="s">
        <v>65</v>
      </c>
      <c r="C24" s="205">
        <f t="shared" si="3"/>
        <v>6901</v>
      </c>
      <c r="D24" s="113">
        <f t="shared" si="4"/>
        <v>7348</v>
      </c>
      <c r="E24" s="206">
        <f t="shared" si="5"/>
        <v>-447</v>
      </c>
      <c r="F24" s="115">
        <f t="shared" si="7"/>
        <v>-6.08</v>
      </c>
      <c r="G24" s="195">
        <v>30.74</v>
      </c>
      <c r="H24" s="116">
        <f t="shared" si="0"/>
        <v>224.49577098243333</v>
      </c>
      <c r="I24" s="117">
        <v>3300</v>
      </c>
      <c r="J24" s="118">
        <v>3601</v>
      </c>
      <c r="K24" s="119">
        <f t="shared" si="8"/>
        <v>91.64121077478478</v>
      </c>
      <c r="L24" s="11"/>
      <c r="N24" s="11"/>
      <c r="O24" s="11"/>
      <c r="P24" s="138">
        <v>3561</v>
      </c>
      <c r="Q24" s="28">
        <v>3787</v>
      </c>
      <c r="R24" s="11"/>
      <c r="S24" s="22" t="s">
        <v>26</v>
      </c>
      <c r="T24" s="23">
        <v>2037</v>
      </c>
      <c r="U24" s="24">
        <f t="shared" si="1"/>
        <v>-163</v>
      </c>
      <c r="V24" s="25">
        <f t="shared" si="2"/>
        <v>-7.41</v>
      </c>
      <c r="W24" s="11"/>
      <c r="X24" s="23">
        <v>2200</v>
      </c>
      <c r="Y24" s="11"/>
      <c r="Z24" s="11"/>
      <c r="AA24" s="11"/>
      <c r="AB24" s="11"/>
      <c r="AC24" s="11"/>
    </row>
    <row r="25" spans="1:29" ht="18" customHeight="1">
      <c r="A25" s="260" t="s">
        <v>88</v>
      </c>
      <c r="B25" s="261"/>
      <c r="C25" s="73">
        <f t="shared" si="3"/>
        <v>33533</v>
      </c>
      <c r="D25" s="74">
        <f t="shared" si="4"/>
        <v>34625</v>
      </c>
      <c r="E25" s="127">
        <f t="shared" si="5"/>
        <v>-1092</v>
      </c>
      <c r="F25" s="76">
        <f t="shared" si="7"/>
        <v>-3.15</v>
      </c>
      <c r="G25" s="189">
        <v>134.11</v>
      </c>
      <c r="H25" s="78">
        <f t="shared" si="0"/>
        <v>250.04101111028257</v>
      </c>
      <c r="I25" s="79">
        <v>16164</v>
      </c>
      <c r="J25" s="80">
        <v>17369</v>
      </c>
      <c r="K25" s="81">
        <f t="shared" si="8"/>
        <v>93.06235246703898</v>
      </c>
      <c r="L25" s="11"/>
      <c r="N25" s="11"/>
      <c r="O25" s="11"/>
      <c r="P25" s="142">
        <v>16752</v>
      </c>
      <c r="Q25" s="40">
        <v>17873</v>
      </c>
      <c r="R25" s="11"/>
      <c r="S25" s="37" t="s">
        <v>27</v>
      </c>
      <c r="T25" s="38">
        <v>1923</v>
      </c>
      <c r="U25" s="32">
        <f t="shared" si="1"/>
        <v>-242</v>
      </c>
      <c r="V25" s="33">
        <f t="shared" si="2"/>
        <v>-11.18</v>
      </c>
      <c r="W25" s="11"/>
      <c r="X25" s="38">
        <v>2165</v>
      </c>
      <c r="Y25" s="11"/>
      <c r="Z25" s="11"/>
      <c r="AA25" s="11"/>
      <c r="AB25" s="11"/>
      <c r="AC25" s="11"/>
    </row>
    <row r="26" spans="1:29" ht="18" customHeight="1">
      <c r="A26" s="258" t="s">
        <v>89</v>
      </c>
      <c r="B26" s="259"/>
      <c r="C26" s="120">
        <f t="shared" si="3"/>
        <v>58140</v>
      </c>
      <c r="D26" s="102">
        <f t="shared" si="4"/>
        <v>60182</v>
      </c>
      <c r="E26" s="204">
        <f t="shared" si="5"/>
        <v>-2042</v>
      </c>
      <c r="F26" s="104">
        <f t="shared" si="7"/>
        <v>-3.39</v>
      </c>
      <c r="G26" s="193">
        <f>SUM(G27:G34)</f>
        <v>668.8599999999999</v>
      </c>
      <c r="H26" s="106">
        <f t="shared" si="0"/>
        <v>86.92401997428462</v>
      </c>
      <c r="I26" s="107">
        <f>SUM(I27:I34)</f>
        <v>27607</v>
      </c>
      <c r="J26" s="108">
        <f>SUM(J27:J34)</f>
        <v>30533</v>
      </c>
      <c r="K26" s="109">
        <f t="shared" si="8"/>
        <v>90.41692594897324</v>
      </c>
      <c r="L26" s="11"/>
      <c r="N26" s="11"/>
      <c r="O26" s="11"/>
      <c r="P26" s="143">
        <f>SUM(P27:P34)</f>
        <v>28906</v>
      </c>
      <c r="Q26" s="16">
        <f>SUM(Q27:Q34)</f>
        <v>31276</v>
      </c>
      <c r="R26" s="11"/>
      <c r="S26" s="17" t="s">
        <v>28</v>
      </c>
      <c r="T26" s="18">
        <v>32356</v>
      </c>
      <c r="U26" s="19">
        <f t="shared" si="1"/>
        <v>996</v>
      </c>
      <c r="V26" s="20">
        <f t="shared" si="2"/>
        <v>3.18</v>
      </c>
      <c r="W26" s="11"/>
      <c r="X26" s="18">
        <v>31360</v>
      </c>
      <c r="Y26" s="11"/>
      <c r="Z26" s="11"/>
      <c r="AA26" s="11"/>
      <c r="AB26" s="11"/>
      <c r="AC26" s="11"/>
    </row>
    <row r="27" spans="1:29" ht="18" customHeight="1">
      <c r="A27" s="213"/>
      <c r="B27" s="215" t="s">
        <v>66</v>
      </c>
      <c r="C27" s="202">
        <f t="shared" si="3"/>
        <v>9472</v>
      </c>
      <c r="D27" s="96">
        <f t="shared" si="4"/>
        <v>9948</v>
      </c>
      <c r="E27" s="203">
        <f t="shared" si="5"/>
        <v>-476</v>
      </c>
      <c r="F27" s="97">
        <f t="shared" si="7"/>
        <v>-4.78</v>
      </c>
      <c r="G27" s="192">
        <v>64.99</v>
      </c>
      <c r="H27" s="98">
        <f t="shared" si="0"/>
        <v>145.7454993075858</v>
      </c>
      <c r="I27" s="99">
        <v>4492</v>
      </c>
      <c r="J27" s="100">
        <v>4980</v>
      </c>
      <c r="K27" s="101">
        <f t="shared" si="8"/>
        <v>90.20080321285141</v>
      </c>
      <c r="L27" s="11"/>
      <c r="N27" s="11"/>
      <c r="O27" s="11"/>
      <c r="P27" s="140">
        <v>4793</v>
      </c>
      <c r="Q27" s="34">
        <v>5155</v>
      </c>
      <c r="R27" s="11"/>
      <c r="S27" s="22" t="s">
        <v>29</v>
      </c>
      <c r="T27" s="23">
        <v>12583</v>
      </c>
      <c r="U27" s="24">
        <f t="shared" si="1"/>
        <v>299</v>
      </c>
      <c r="V27" s="25">
        <f t="shared" si="2"/>
        <v>2.43</v>
      </c>
      <c r="W27" s="11"/>
      <c r="X27" s="23">
        <v>12284</v>
      </c>
      <c r="Y27" s="11"/>
      <c r="Z27" s="11"/>
      <c r="AA27" s="11"/>
      <c r="AB27" s="11"/>
      <c r="AC27" s="11"/>
    </row>
    <row r="28" spans="1:29" ht="18" customHeight="1">
      <c r="A28" s="213"/>
      <c r="B28" s="215" t="s">
        <v>67</v>
      </c>
      <c r="C28" s="121">
        <f t="shared" si="3"/>
        <v>1278</v>
      </c>
      <c r="D28" s="88">
        <f t="shared" si="4"/>
        <v>1416</v>
      </c>
      <c r="E28" s="201">
        <f t="shared" si="5"/>
        <v>-138</v>
      </c>
      <c r="F28" s="90">
        <f t="shared" si="7"/>
        <v>-9.75</v>
      </c>
      <c r="G28" s="191">
        <v>94.06</v>
      </c>
      <c r="H28" s="92">
        <f t="shared" si="0"/>
        <v>13.58707208165001</v>
      </c>
      <c r="I28" s="93">
        <v>597</v>
      </c>
      <c r="J28" s="94">
        <v>681</v>
      </c>
      <c r="K28" s="95">
        <f t="shared" si="8"/>
        <v>87.66519823788546</v>
      </c>
      <c r="L28" s="11"/>
      <c r="N28" s="11"/>
      <c r="O28" s="11"/>
      <c r="P28" s="136">
        <v>681</v>
      </c>
      <c r="Q28" s="26">
        <v>735</v>
      </c>
      <c r="R28" s="11"/>
      <c r="S28" s="22" t="s">
        <v>30</v>
      </c>
      <c r="T28" s="23">
        <v>2018</v>
      </c>
      <c r="U28" s="24">
        <f t="shared" si="1"/>
        <v>-61</v>
      </c>
      <c r="V28" s="25">
        <f t="shared" si="2"/>
        <v>-2.93</v>
      </c>
      <c r="W28" s="11"/>
      <c r="X28" s="23">
        <v>2079</v>
      </c>
      <c r="Y28" s="11"/>
      <c r="Z28" s="11"/>
      <c r="AA28" s="11"/>
      <c r="AB28" s="11"/>
      <c r="AC28" s="11"/>
    </row>
    <row r="29" spans="1:29" ht="18" customHeight="1">
      <c r="A29" s="213"/>
      <c r="B29" s="215" t="s">
        <v>68</v>
      </c>
      <c r="C29" s="121">
        <f t="shared" si="3"/>
        <v>790</v>
      </c>
      <c r="D29" s="88">
        <f t="shared" si="4"/>
        <v>997</v>
      </c>
      <c r="E29" s="201">
        <f t="shared" si="5"/>
        <v>-207</v>
      </c>
      <c r="F29" s="90">
        <f t="shared" si="7"/>
        <v>-20.76</v>
      </c>
      <c r="G29" s="191">
        <v>94.77</v>
      </c>
      <c r="H29" s="92">
        <f t="shared" si="0"/>
        <v>8.335971298934263</v>
      </c>
      <c r="I29" s="93">
        <v>365</v>
      </c>
      <c r="J29" s="94">
        <v>425</v>
      </c>
      <c r="K29" s="95">
        <f t="shared" si="8"/>
        <v>85.88235294117646</v>
      </c>
      <c r="L29" s="11"/>
      <c r="N29" s="11"/>
      <c r="O29" s="11"/>
      <c r="P29" s="136">
        <v>529</v>
      </c>
      <c r="Q29" s="26">
        <v>468</v>
      </c>
      <c r="R29" s="11"/>
      <c r="S29" s="41" t="s">
        <v>31</v>
      </c>
      <c r="T29" s="31">
        <v>9259</v>
      </c>
      <c r="U29" s="32">
        <f t="shared" si="1"/>
        <v>492</v>
      </c>
      <c r="V29" s="33">
        <f t="shared" si="2"/>
        <v>5.61</v>
      </c>
      <c r="W29" s="11"/>
      <c r="X29" s="31">
        <v>8767</v>
      </c>
      <c r="Y29" s="11"/>
      <c r="Z29" s="11"/>
      <c r="AA29" s="11"/>
      <c r="AB29" s="11"/>
      <c r="AC29" s="11"/>
    </row>
    <row r="30" spans="1:29" ht="18" customHeight="1">
      <c r="A30" s="213"/>
      <c r="B30" s="215" t="s">
        <v>69</v>
      </c>
      <c r="C30" s="199">
        <f t="shared" si="3"/>
        <v>855</v>
      </c>
      <c r="D30" s="82">
        <f t="shared" si="4"/>
        <v>1083</v>
      </c>
      <c r="E30" s="200">
        <f t="shared" si="5"/>
        <v>-228</v>
      </c>
      <c r="F30" s="83">
        <f t="shared" si="7"/>
        <v>-21.05</v>
      </c>
      <c r="G30" s="190">
        <v>177.58</v>
      </c>
      <c r="H30" s="84">
        <f t="shared" si="0"/>
        <v>4.814731388669895</v>
      </c>
      <c r="I30" s="85">
        <v>407</v>
      </c>
      <c r="J30" s="86">
        <v>448</v>
      </c>
      <c r="K30" s="87">
        <f t="shared" si="8"/>
        <v>90.84821428571429</v>
      </c>
      <c r="L30" s="11"/>
      <c r="N30" s="11"/>
      <c r="O30" s="11"/>
      <c r="P30" s="136">
        <v>558</v>
      </c>
      <c r="Q30" s="26">
        <v>525</v>
      </c>
      <c r="R30" s="11"/>
      <c r="S30" s="42" t="s">
        <v>32</v>
      </c>
      <c r="T30" s="43">
        <v>9948</v>
      </c>
      <c r="U30" s="19">
        <f t="shared" si="1"/>
        <v>-655</v>
      </c>
      <c r="V30" s="20">
        <f t="shared" si="2"/>
        <v>-6.18</v>
      </c>
      <c r="W30" s="11"/>
      <c r="X30" s="43">
        <v>10603</v>
      </c>
      <c r="Y30" s="11"/>
      <c r="Z30" s="11"/>
      <c r="AA30" s="11"/>
      <c r="AB30" s="11"/>
      <c r="AC30" s="11"/>
    </row>
    <row r="31" spans="1:29" ht="18" customHeight="1">
      <c r="A31" s="213"/>
      <c r="B31" s="215" t="s">
        <v>70</v>
      </c>
      <c r="C31" s="121">
        <f t="shared" si="3"/>
        <v>9895</v>
      </c>
      <c r="D31" s="88">
        <f t="shared" si="4"/>
        <v>10373</v>
      </c>
      <c r="E31" s="201">
        <f t="shared" si="5"/>
        <v>-478</v>
      </c>
      <c r="F31" s="90">
        <f t="shared" si="7"/>
        <v>-4.61</v>
      </c>
      <c r="G31" s="191">
        <v>26.2</v>
      </c>
      <c r="H31" s="92">
        <f t="shared" si="0"/>
        <v>377.67175572519085</v>
      </c>
      <c r="I31" s="93">
        <v>4684</v>
      </c>
      <c r="J31" s="94">
        <v>5211</v>
      </c>
      <c r="K31" s="95">
        <f t="shared" si="8"/>
        <v>89.88677796967951</v>
      </c>
      <c r="L31" s="11"/>
      <c r="N31" s="11"/>
      <c r="O31" s="11"/>
      <c r="P31" s="136">
        <v>4932</v>
      </c>
      <c r="Q31" s="26">
        <v>5441</v>
      </c>
      <c r="R31" s="11"/>
      <c r="S31" s="22" t="s">
        <v>33</v>
      </c>
      <c r="T31" s="23">
        <v>1416</v>
      </c>
      <c r="U31" s="24">
        <f t="shared" si="1"/>
        <v>-204</v>
      </c>
      <c r="V31" s="25">
        <f t="shared" si="2"/>
        <v>-12.59</v>
      </c>
      <c r="W31" s="11"/>
      <c r="X31" s="23">
        <v>1620</v>
      </c>
      <c r="Y31" s="11"/>
      <c r="Z31" s="11"/>
      <c r="AA31" s="11"/>
      <c r="AB31" s="11"/>
      <c r="AC31" s="11"/>
    </row>
    <row r="32" spans="1:29" ht="18" customHeight="1">
      <c r="A32" s="213"/>
      <c r="B32" s="215" t="s">
        <v>71</v>
      </c>
      <c r="C32" s="121">
        <f t="shared" si="3"/>
        <v>1333</v>
      </c>
      <c r="D32" s="88">
        <f t="shared" si="4"/>
        <v>1296</v>
      </c>
      <c r="E32" s="201">
        <f t="shared" si="5"/>
        <v>37</v>
      </c>
      <c r="F32" s="90">
        <f t="shared" si="7"/>
        <v>2.85</v>
      </c>
      <c r="G32" s="191">
        <v>11.5</v>
      </c>
      <c r="H32" s="92">
        <f t="shared" si="0"/>
        <v>115.91304347826087</v>
      </c>
      <c r="I32" s="93">
        <v>643</v>
      </c>
      <c r="J32" s="94">
        <v>690</v>
      </c>
      <c r="K32" s="95">
        <f t="shared" si="8"/>
        <v>93.18840579710145</v>
      </c>
      <c r="L32" s="11"/>
      <c r="N32" s="11"/>
      <c r="O32" s="11"/>
      <c r="P32" s="136">
        <v>631</v>
      </c>
      <c r="Q32" s="26">
        <v>665</v>
      </c>
      <c r="R32" s="11"/>
      <c r="S32" s="22" t="s">
        <v>34</v>
      </c>
      <c r="T32" s="23">
        <v>997</v>
      </c>
      <c r="U32" s="24">
        <f t="shared" si="1"/>
        <v>-19</v>
      </c>
      <c r="V32" s="25">
        <f t="shared" si="2"/>
        <v>-1.87</v>
      </c>
      <c r="W32" s="11"/>
      <c r="X32" s="23">
        <v>1016</v>
      </c>
      <c r="Y32" s="11"/>
      <c r="Z32" s="11"/>
      <c r="AA32" s="11"/>
      <c r="AB32" s="11"/>
      <c r="AC32" s="11"/>
    </row>
    <row r="33" spans="1:29" ht="18" customHeight="1">
      <c r="A33" s="213"/>
      <c r="B33" s="215" t="s">
        <v>72</v>
      </c>
      <c r="C33" s="121">
        <f t="shared" si="3"/>
        <v>14594</v>
      </c>
      <c r="D33" s="88">
        <f t="shared" si="4"/>
        <v>14682</v>
      </c>
      <c r="E33" s="201">
        <f t="shared" si="5"/>
        <v>-88</v>
      </c>
      <c r="F33" s="90">
        <f t="shared" si="7"/>
        <v>-0.6</v>
      </c>
      <c r="G33" s="191">
        <v>31.71</v>
      </c>
      <c r="H33" s="92">
        <f t="shared" si="0"/>
        <v>460.23336486912643</v>
      </c>
      <c r="I33" s="93">
        <v>7001</v>
      </c>
      <c r="J33" s="94">
        <v>7593</v>
      </c>
      <c r="K33" s="95">
        <f t="shared" si="8"/>
        <v>92.20334518635586</v>
      </c>
      <c r="L33" s="11"/>
      <c r="N33" s="11"/>
      <c r="O33" s="11"/>
      <c r="P33" s="136">
        <v>7037</v>
      </c>
      <c r="Q33" s="26">
        <v>7645</v>
      </c>
      <c r="R33" s="11"/>
      <c r="S33" s="22" t="s">
        <v>35</v>
      </c>
      <c r="T33" s="23">
        <v>1083</v>
      </c>
      <c r="U33" s="24">
        <f t="shared" si="1"/>
        <v>-78</v>
      </c>
      <c r="V33" s="25">
        <f t="shared" si="2"/>
        <v>-6.72</v>
      </c>
      <c r="W33" s="11"/>
      <c r="X33" s="23">
        <v>1161</v>
      </c>
      <c r="Y33" s="11"/>
      <c r="Z33" s="11"/>
      <c r="AA33" s="11"/>
      <c r="AB33" s="11"/>
      <c r="AC33" s="11"/>
    </row>
    <row r="34" spans="1:29" ht="18" customHeight="1">
      <c r="A34" s="219"/>
      <c r="B34" s="218" t="s">
        <v>73</v>
      </c>
      <c r="C34" s="205">
        <f t="shared" si="3"/>
        <v>19923</v>
      </c>
      <c r="D34" s="113">
        <f t="shared" si="4"/>
        <v>20387</v>
      </c>
      <c r="E34" s="206">
        <f t="shared" si="5"/>
        <v>-464</v>
      </c>
      <c r="F34" s="115">
        <f t="shared" si="7"/>
        <v>-2.28</v>
      </c>
      <c r="G34" s="195">
        <v>168.05</v>
      </c>
      <c r="H34" s="116">
        <f t="shared" si="0"/>
        <v>118.55400178518298</v>
      </c>
      <c r="I34" s="117">
        <v>9418</v>
      </c>
      <c r="J34" s="118">
        <v>10505</v>
      </c>
      <c r="K34" s="119">
        <f t="shared" si="8"/>
        <v>89.6525464064731</v>
      </c>
      <c r="L34" s="11"/>
      <c r="N34" s="11"/>
      <c r="O34" s="11"/>
      <c r="P34" s="137">
        <v>9745</v>
      </c>
      <c r="Q34" s="27">
        <v>10642</v>
      </c>
      <c r="R34" s="11"/>
      <c r="S34" s="22" t="s">
        <v>36</v>
      </c>
      <c r="T34" s="23">
        <v>7348</v>
      </c>
      <c r="U34" s="24">
        <f t="shared" si="1"/>
        <v>-39</v>
      </c>
      <c r="V34" s="25">
        <f t="shared" si="2"/>
        <v>-0.53</v>
      </c>
      <c r="W34" s="11"/>
      <c r="X34" s="23">
        <v>7387</v>
      </c>
      <c r="Y34" s="11"/>
      <c r="Z34" s="11"/>
      <c r="AA34" s="11"/>
      <c r="AB34" s="11"/>
      <c r="AC34" s="11"/>
    </row>
    <row r="35" spans="1:29" ht="18" customHeight="1">
      <c r="A35" s="258" t="s">
        <v>90</v>
      </c>
      <c r="B35" s="259"/>
      <c r="C35" s="120">
        <f t="shared" si="3"/>
        <v>94209</v>
      </c>
      <c r="D35" s="102">
        <f t="shared" si="4"/>
        <v>93503</v>
      </c>
      <c r="E35" s="204">
        <f t="shared" si="5"/>
        <v>706</v>
      </c>
      <c r="F35" s="104">
        <f t="shared" si="7"/>
        <v>0.76</v>
      </c>
      <c r="G35" s="193">
        <f>SUM(G36:G40)</f>
        <v>109.17999999999999</v>
      </c>
      <c r="H35" s="106">
        <f t="shared" si="0"/>
        <v>862.8778164498993</v>
      </c>
      <c r="I35" s="107">
        <f>SUM(I36:I40)</f>
        <v>45578</v>
      </c>
      <c r="J35" s="108">
        <f>SUM(J36:J40)</f>
        <v>48631</v>
      </c>
      <c r="K35" s="109">
        <f t="shared" si="8"/>
        <v>93.72211141041721</v>
      </c>
      <c r="L35" s="11"/>
      <c r="N35" s="11"/>
      <c r="O35" s="11"/>
      <c r="P35" s="142">
        <f>SUM(P36:P40)</f>
        <v>45299</v>
      </c>
      <c r="Q35" s="40">
        <f>SUM(Q36:Q40)</f>
        <v>48204</v>
      </c>
      <c r="R35" s="11"/>
      <c r="S35" s="22" t="s">
        <v>37</v>
      </c>
      <c r="T35" s="23">
        <v>10373</v>
      </c>
      <c r="U35" s="24">
        <f t="shared" si="1"/>
        <v>-556</v>
      </c>
      <c r="V35" s="25">
        <f t="shared" si="2"/>
        <v>-5.09</v>
      </c>
      <c r="W35" s="11"/>
      <c r="X35" s="23">
        <v>10929</v>
      </c>
      <c r="Y35" s="11"/>
      <c r="Z35" s="11"/>
      <c r="AA35" s="11"/>
      <c r="AB35" s="11"/>
      <c r="AC35" s="11"/>
    </row>
    <row r="36" spans="1:29" ht="18" customHeight="1">
      <c r="A36" s="213"/>
      <c r="B36" s="220" t="s">
        <v>74</v>
      </c>
      <c r="C36" s="121">
        <f t="shared" si="3"/>
        <v>36547</v>
      </c>
      <c r="D36" s="88">
        <f t="shared" si="4"/>
        <v>37287</v>
      </c>
      <c r="E36" s="201">
        <f t="shared" si="5"/>
        <v>-740</v>
      </c>
      <c r="F36" s="90">
        <f t="shared" si="7"/>
        <v>-1.98</v>
      </c>
      <c r="G36" s="191">
        <v>32.43</v>
      </c>
      <c r="H36" s="92">
        <f t="shared" si="0"/>
        <v>1126.950354609929</v>
      </c>
      <c r="I36" s="93">
        <v>17668</v>
      </c>
      <c r="J36" s="94">
        <v>18879</v>
      </c>
      <c r="K36" s="95">
        <f t="shared" si="8"/>
        <v>93.5854653318502</v>
      </c>
      <c r="L36" s="11"/>
      <c r="N36" s="11"/>
      <c r="O36" s="11"/>
      <c r="P36" s="135">
        <v>17920</v>
      </c>
      <c r="Q36" s="21">
        <v>19367</v>
      </c>
      <c r="R36" s="11"/>
      <c r="S36" s="22" t="s">
        <v>38</v>
      </c>
      <c r="T36" s="23">
        <v>1296</v>
      </c>
      <c r="U36" s="24">
        <f t="shared" si="1"/>
        <v>-63</v>
      </c>
      <c r="V36" s="25">
        <f t="shared" si="2"/>
        <v>-4.64</v>
      </c>
      <c r="W36" s="11"/>
      <c r="X36" s="23">
        <v>1359</v>
      </c>
      <c r="Y36" s="11"/>
      <c r="Z36" s="11"/>
      <c r="AA36" s="11"/>
      <c r="AB36" s="11"/>
      <c r="AC36" s="11"/>
    </row>
    <row r="37" spans="1:29" ht="18" customHeight="1">
      <c r="A37" s="213"/>
      <c r="B37" s="221" t="s">
        <v>75</v>
      </c>
      <c r="C37" s="202">
        <f t="shared" si="3"/>
        <v>32948</v>
      </c>
      <c r="D37" s="96">
        <f t="shared" si="4"/>
        <v>32356</v>
      </c>
      <c r="E37" s="203">
        <f t="shared" si="5"/>
        <v>592</v>
      </c>
      <c r="F37" s="97">
        <f t="shared" si="7"/>
        <v>1.83</v>
      </c>
      <c r="G37" s="192">
        <v>41.22</v>
      </c>
      <c r="H37" s="98">
        <f t="shared" si="0"/>
        <v>799.3207180980107</v>
      </c>
      <c r="I37" s="99">
        <v>16216</v>
      </c>
      <c r="J37" s="100">
        <v>16732</v>
      </c>
      <c r="K37" s="101">
        <f t="shared" si="8"/>
        <v>96.91608893138896</v>
      </c>
      <c r="L37" s="11"/>
      <c r="N37" s="11"/>
      <c r="O37" s="11"/>
      <c r="P37" s="136">
        <v>15924</v>
      </c>
      <c r="Q37" s="26">
        <v>16432</v>
      </c>
      <c r="R37" s="11"/>
      <c r="S37" s="37" t="s">
        <v>39</v>
      </c>
      <c r="T37" s="38">
        <v>14682</v>
      </c>
      <c r="U37" s="32">
        <f t="shared" si="1"/>
        <v>-362</v>
      </c>
      <c r="V37" s="33">
        <f t="shared" si="2"/>
        <v>-2.41</v>
      </c>
      <c r="W37" s="11"/>
      <c r="X37" s="38">
        <v>15044</v>
      </c>
      <c r="Y37" s="11"/>
      <c r="Z37" s="11"/>
      <c r="AA37" s="11"/>
      <c r="AB37" s="11"/>
      <c r="AC37" s="11"/>
    </row>
    <row r="38" spans="1:29" ht="18" customHeight="1">
      <c r="A38" s="213"/>
      <c r="B38" s="221" t="s">
        <v>76</v>
      </c>
      <c r="C38" s="121">
        <f t="shared" si="3"/>
        <v>12390</v>
      </c>
      <c r="D38" s="88">
        <f t="shared" si="4"/>
        <v>12583</v>
      </c>
      <c r="E38" s="201">
        <f t="shared" si="5"/>
        <v>-193</v>
      </c>
      <c r="F38" s="90">
        <f t="shared" si="7"/>
        <v>-1.53</v>
      </c>
      <c r="G38" s="191">
        <v>21.77</v>
      </c>
      <c r="H38" s="92">
        <f t="shared" si="0"/>
        <v>569.1318327974277</v>
      </c>
      <c r="I38" s="93">
        <v>5868</v>
      </c>
      <c r="J38" s="94">
        <v>6522</v>
      </c>
      <c r="K38" s="95">
        <f>I38/J38*100</f>
        <v>89.97240110395585</v>
      </c>
      <c r="L38" s="11"/>
      <c r="N38" s="11"/>
      <c r="O38" s="11"/>
      <c r="P38" s="136">
        <v>6065</v>
      </c>
      <c r="Q38" s="26">
        <v>6518</v>
      </c>
      <c r="R38" s="11"/>
      <c r="S38" s="17" t="s">
        <v>40</v>
      </c>
      <c r="T38" s="18">
        <v>20387</v>
      </c>
      <c r="U38" s="19">
        <f t="shared" si="1"/>
        <v>-846</v>
      </c>
      <c r="V38" s="20">
        <f t="shared" si="2"/>
        <v>-3.98</v>
      </c>
      <c r="W38" s="11"/>
      <c r="X38" s="18">
        <v>21233</v>
      </c>
      <c r="Y38" s="11"/>
      <c r="Z38" s="11"/>
      <c r="AA38" s="11"/>
      <c r="AB38" s="11"/>
      <c r="AC38" s="11"/>
    </row>
    <row r="39" spans="1:29" ht="18" customHeight="1" thickBot="1">
      <c r="A39" s="213"/>
      <c r="B39" s="221" t="s">
        <v>77</v>
      </c>
      <c r="C39" s="121">
        <f t="shared" si="3"/>
        <v>2019</v>
      </c>
      <c r="D39" s="88">
        <f t="shared" si="4"/>
        <v>2018</v>
      </c>
      <c r="E39" s="201">
        <f t="shared" si="5"/>
        <v>1</v>
      </c>
      <c r="F39" s="90">
        <f t="shared" si="7"/>
        <v>0.05</v>
      </c>
      <c r="G39" s="191">
        <v>5.8</v>
      </c>
      <c r="H39" s="122">
        <f t="shared" si="0"/>
        <v>348.1034482758621</v>
      </c>
      <c r="I39" s="93">
        <v>957</v>
      </c>
      <c r="J39" s="123">
        <v>1062</v>
      </c>
      <c r="K39" s="95">
        <f>I39/J39*100</f>
        <v>90.11299435028248</v>
      </c>
      <c r="L39" s="11"/>
      <c r="N39" s="11"/>
      <c r="O39" s="11"/>
      <c r="P39" s="136">
        <v>967</v>
      </c>
      <c r="Q39" s="26">
        <v>1051</v>
      </c>
      <c r="R39" s="11"/>
      <c r="S39" s="44" t="s">
        <v>41</v>
      </c>
      <c r="T39" s="45">
        <v>13498</v>
      </c>
      <c r="U39" s="46">
        <f t="shared" si="1"/>
        <v>278</v>
      </c>
      <c r="V39" s="47">
        <f t="shared" si="2"/>
        <v>2.1</v>
      </c>
      <c r="W39" s="11"/>
      <c r="X39" s="45">
        <v>13220</v>
      </c>
      <c r="Y39" s="11"/>
      <c r="Z39" s="11"/>
      <c r="AA39" s="11"/>
      <c r="AB39" s="11"/>
      <c r="AC39" s="11"/>
    </row>
    <row r="40" spans="1:29" ht="18" customHeight="1" thickTop="1">
      <c r="A40" s="213"/>
      <c r="B40" s="222" t="s">
        <v>78</v>
      </c>
      <c r="C40" s="148">
        <f t="shared" si="3"/>
        <v>10305</v>
      </c>
      <c r="D40" s="67">
        <f t="shared" si="4"/>
        <v>9259</v>
      </c>
      <c r="E40" s="198">
        <f aca="true" t="shared" si="9" ref="E40:E45">C40-D40</f>
        <v>1046</v>
      </c>
      <c r="F40" s="69">
        <f aca="true" t="shared" si="10" ref="F40:F45">ROUND(E40/D40*100,2)</f>
        <v>11.3</v>
      </c>
      <c r="G40" s="194">
        <v>7.96</v>
      </c>
      <c r="H40" s="223">
        <f aca="true" t="shared" si="11" ref="H40:H45">C40/G40</f>
        <v>1294.5979899497488</v>
      </c>
      <c r="I40" s="71">
        <v>4869</v>
      </c>
      <c r="J40" s="71">
        <v>5436</v>
      </c>
      <c r="K40" s="72">
        <f aca="true" t="shared" si="12" ref="K40:K45">I40/J40*100</f>
        <v>89.56953642384106</v>
      </c>
      <c r="L40" s="11"/>
      <c r="N40" s="11"/>
      <c r="O40" s="11"/>
      <c r="P40" s="139">
        <v>4423</v>
      </c>
      <c r="Q40" s="29">
        <v>4836</v>
      </c>
      <c r="R40" s="11"/>
      <c r="S40" s="48"/>
      <c r="T40" s="49"/>
      <c r="U40" s="50"/>
      <c r="V40" s="51"/>
      <c r="W40" s="11"/>
      <c r="X40" s="49"/>
      <c r="Y40" s="11"/>
      <c r="Z40" s="11"/>
      <c r="AA40" s="11"/>
      <c r="AB40" s="11"/>
      <c r="AC40" s="11"/>
    </row>
    <row r="41" spans="1:29" ht="18" customHeight="1">
      <c r="A41" s="260" t="s">
        <v>104</v>
      </c>
      <c r="B41" s="261"/>
      <c r="C41" s="73">
        <f t="shared" si="3"/>
        <v>2673</v>
      </c>
      <c r="D41" s="74">
        <f t="shared" si="4"/>
        <v>2153</v>
      </c>
      <c r="E41" s="127">
        <f t="shared" si="9"/>
        <v>520</v>
      </c>
      <c r="F41" s="76">
        <f t="shared" si="10"/>
        <v>24.15</v>
      </c>
      <c r="G41" s="189">
        <v>3.47</v>
      </c>
      <c r="H41" s="128">
        <f t="shared" si="11"/>
        <v>770.3170028818444</v>
      </c>
      <c r="I41" s="74">
        <v>1308</v>
      </c>
      <c r="J41" s="74">
        <v>1365</v>
      </c>
      <c r="K41" s="81">
        <f t="shared" si="12"/>
        <v>95.82417582417582</v>
      </c>
      <c r="L41" s="11"/>
      <c r="N41" s="11"/>
      <c r="O41" s="11"/>
      <c r="P41" s="143">
        <v>1056</v>
      </c>
      <c r="Q41" s="16">
        <v>1097</v>
      </c>
      <c r="R41" s="11"/>
      <c r="S41" s="48"/>
      <c r="T41" s="49"/>
      <c r="U41" s="50"/>
      <c r="V41" s="51"/>
      <c r="W41" s="11"/>
      <c r="X41" s="49"/>
      <c r="Y41" s="11"/>
      <c r="Z41" s="11"/>
      <c r="AA41" s="11"/>
      <c r="AB41" s="11"/>
      <c r="AC41" s="11"/>
    </row>
    <row r="42" spans="1:29" ht="18" customHeight="1">
      <c r="A42" s="260" t="s">
        <v>105</v>
      </c>
      <c r="B42" s="261"/>
      <c r="C42" s="73">
        <f t="shared" si="3"/>
        <v>23039</v>
      </c>
      <c r="D42" s="74">
        <f t="shared" si="4"/>
        <v>23362</v>
      </c>
      <c r="E42" s="127">
        <f t="shared" si="9"/>
        <v>-323</v>
      </c>
      <c r="F42" s="76">
        <f t="shared" si="10"/>
        <v>-1.38</v>
      </c>
      <c r="G42" s="189">
        <v>236.77</v>
      </c>
      <c r="H42" s="128">
        <f t="shared" si="11"/>
        <v>97.30540186679055</v>
      </c>
      <c r="I42" s="74">
        <v>10904</v>
      </c>
      <c r="J42" s="74">
        <v>12135</v>
      </c>
      <c r="K42" s="81">
        <f t="shared" si="12"/>
        <v>89.85578903996704</v>
      </c>
      <c r="L42" s="11"/>
      <c r="N42" s="11"/>
      <c r="O42" s="11"/>
      <c r="P42" s="142">
        <v>11079</v>
      </c>
      <c r="Q42" s="40">
        <v>12283</v>
      </c>
      <c r="R42" s="11"/>
      <c r="S42" s="48"/>
      <c r="T42" s="49"/>
      <c r="U42" s="50"/>
      <c r="V42" s="51"/>
      <c r="W42" s="11"/>
      <c r="X42" s="49"/>
      <c r="Y42" s="11"/>
      <c r="Z42" s="11"/>
      <c r="AA42" s="11"/>
      <c r="AB42" s="11"/>
      <c r="AC42" s="11"/>
    </row>
    <row r="43" spans="1:29" ht="18" customHeight="1">
      <c r="A43" s="260" t="s">
        <v>106</v>
      </c>
      <c r="B43" s="261"/>
      <c r="C43" s="73">
        <f t="shared" si="3"/>
        <v>28011</v>
      </c>
      <c r="D43" s="74">
        <f t="shared" si="4"/>
        <v>27994</v>
      </c>
      <c r="E43" s="127">
        <f t="shared" si="9"/>
        <v>17</v>
      </c>
      <c r="F43" s="76">
        <f t="shared" si="10"/>
        <v>0.06</v>
      </c>
      <c r="G43" s="189">
        <v>307.31</v>
      </c>
      <c r="H43" s="128">
        <f t="shared" si="11"/>
        <v>91.14900263577495</v>
      </c>
      <c r="I43" s="74">
        <v>13422</v>
      </c>
      <c r="J43" s="74">
        <v>14589</v>
      </c>
      <c r="K43" s="81">
        <f t="shared" si="12"/>
        <v>92.00082253752826</v>
      </c>
      <c r="L43" s="11"/>
      <c r="N43" s="11"/>
      <c r="O43" s="11"/>
      <c r="P43" s="142">
        <v>13446</v>
      </c>
      <c r="Q43" s="40">
        <v>14548</v>
      </c>
      <c r="R43" s="11"/>
      <c r="S43" s="48"/>
      <c r="T43" s="49"/>
      <c r="U43" s="50"/>
      <c r="V43" s="51"/>
      <c r="W43" s="11"/>
      <c r="X43" s="49"/>
      <c r="Y43" s="11"/>
      <c r="Z43" s="11"/>
      <c r="AA43" s="11"/>
      <c r="AB43" s="11"/>
      <c r="AC43" s="11"/>
    </row>
    <row r="44" spans="1:29" ht="18" customHeight="1">
      <c r="A44" s="260" t="s">
        <v>107</v>
      </c>
      <c r="B44" s="261"/>
      <c r="C44" s="73">
        <f t="shared" si="3"/>
        <v>28005</v>
      </c>
      <c r="D44" s="74">
        <f t="shared" si="4"/>
        <v>28276</v>
      </c>
      <c r="E44" s="127">
        <f t="shared" si="9"/>
        <v>-271</v>
      </c>
      <c r="F44" s="76">
        <f t="shared" si="10"/>
        <v>-0.96</v>
      </c>
      <c r="G44" s="189">
        <v>71.29</v>
      </c>
      <c r="H44" s="128">
        <f t="shared" si="11"/>
        <v>392.83209426286993</v>
      </c>
      <c r="I44" s="74">
        <v>13404</v>
      </c>
      <c r="J44" s="74">
        <v>14601</v>
      </c>
      <c r="K44" s="81">
        <f t="shared" si="12"/>
        <v>91.80193137456338</v>
      </c>
      <c r="L44" s="11"/>
      <c r="N44" s="11"/>
      <c r="O44" s="11"/>
      <c r="P44" s="142">
        <v>13574</v>
      </c>
      <c r="Q44" s="40">
        <v>14702</v>
      </c>
      <c r="R44" s="11"/>
      <c r="S44" s="48"/>
      <c r="T44" s="49"/>
      <c r="U44" s="50"/>
      <c r="V44" s="51"/>
      <c r="W44" s="11"/>
      <c r="X44" s="49"/>
      <c r="Y44" s="11"/>
      <c r="Z44" s="11"/>
      <c r="AA44" s="11"/>
      <c r="AB44" s="11"/>
      <c r="AC44" s="11"/>
    </row>
    <row r="45" spans="1:29" ht="18" customHeight="1" thickBot="1">
      <c r="A45" s="272" t="s">
        <v>108</v>
      </c>
      <c r="B45" s="273"/>
      <c r="C45" s="129">
        <f t="shared" si="3"/>
        <v>14700</v>
      </c>
      <c r="D45" s="130">
        <f t="shared" si="4"/>
        <v>15915</v>
      </c>
      <c r="E45" s="131">
        <f t="shared" si="9"/>
        <v>-1215</v>
      </c>
      <c r="F45" s="132">
        <f t="shared" si="10"/>
        <v>-7.63</v>
      </c>
      <c r="G45" s="196">
        <v>226.32</v>
      </c>
      <c r="H45" s="133">
        <f t="shared" si="11"/>
        <v>64.95227995758219</v>
      </c>
      <c r="I45" s="130">
        <v>6868</v>
      </c>
      <c r="J45" s="130">
        <v>7832</v>
      </c>
      <c r="K45" s="134">
        <f t="shared" si="12"/>
        <v>87.69152196118488</v>
      </c>
      <c r="L45" s="11"/>
      <c r="N45" s="11"/>
      <c r="O45" s="11"/>
      <c r="P45" s="141">
        <v>7477</v>
      </c>
      <c r="Q45" s="36">
        <v>8438</v>
      </c>
      <c r="R45" s="11"/>
      <c r="S45" s="48"/>
      <c r="T45" s="49"/>
      <c r="U45" s="50"/>
      <c r="V45" s="51"/>
      <c r="W45" s="11"/>
      <c r="X45" s="49"/>
      <c r="Y45" s="11"/>
      <c r="Z45" s="11"/>
      <c r="AA45" s="11"/>
      <c r="AB45" s="11"/>
      <c r="AC45" s="11"/>
    </row>
    <row r="46" spans="1:29" ht="16.5" customHeight="1">
      <c r="A46" s="246" t="s">
        <v>124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6.5" customHeight="1">
      <c r="A47" s="224" t="s">
        <v>121</v>
      </c>
      <c r="B47" s="52"/>
      <c r="C47" s="52"/>
      <c r="D47" s="52"/>
      <c r="E47" s="52"/>
      <c r="F47" s="52"/>
      <c r="G47" s="53"/>
      <c r="H47" s="53"/>
      <c r="I47" s="53"/>
      <c r="J47" s="53"/>
      <c r="K47" s="53"/>
      <c r="L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21" customHeight="1" thickBot="1">
      <c r="A48" s="187" t="s">
        <v>79</v>
      </c>
      <c r="B48" s="187"/>
      <c r="C48" s="187"/>
      <c r="D48" s="187"/>
      <c r="E48" s="54"/>
      <c r="F48" s="54"/>
      <c r="G48" s="53"/>
      <c r="H48" s="53"/>
      <c r="K48" s="63" t="s">
        <v>43</v>
      </c>
      <c r="L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11" ht="20.25" customHeight="1">
      <c r="A49" s="248" t="s">
        <v>120</v>
      </c>
      <c r="B49" s="249"/>
      <c r="C49" s="252" t="s">
        <v>0</v>
      </c>
      <c r="D49" s="253"/>
      <c r="E49" s="254" t="s">
        <v>44</v>
      </c>
      <c r="F49" s="255"/>
      <c r="G49" s="262" t="s">
        <v>91</v>
      </c>
      <c r="H49" s="207" t="s">
        <v>1</v>
      </c>
      <c r="I49" s="264" t="s">
        <v>45</v>
      </c>
      <c r="J49" s="265"/>
      <c r="K49" s="266"/>
    </row>
    <row r="50" spans="1:11" ht="20.25" customHeight="1" thickBot="1">
      <c r="A50" s="250"/>
      <c r="B50" s="251"/>
      <c r="C50" s="186" t="s">
        <v>80</v>
      </c>
      <c r="D50" s="145" t="s">
        <v>122</v>
      </c>
      <c r="E50" s="146" t="s">
        <v>48</v>
      </c>
      <c r="F50" s="147" t="s">
        <v>49</v>
      </c>
      <c r="G50" s="263"/>
      <c r="H50" s="147" t="s">
        <v>50</v>
      </c>
      <c r="I50" s="144" t="s">
        <v>3</v>
      </c>
      <c r="J50" s="145" t="s">
        <v>4</v>
      </c>
      <c r="K50" s="209" t="s">
        <v>5</v>
      </c>
    </row>
    <row r="51" spans="1:29" ht="18" customHeight="1" thickTop="1">
      <c r="A51" s="171" t="s">
        <v>109</v>
      </c>
      <c r="B51" s="172"/>
      <c r="C51" s="148">
        <f>SUM(C52,C55,C56,C57,C58,C59,C60,C61,C64,C67,C68)</f>
        <v>397760</v>
      </c>
      <c r="D51" s="67">
        <f>SUM(D52,D55,D56,D57,D58,D59,D60,D61,D64,D67,D68)</f>
        <v>429245</v>
      </c>
      <c r="E51" s="68">
        <f t="shared" si="5"/>
        <v>-31485</v>
      </c>
      <c r="F51" s="149">
        <f aca="true" t="shared" si="13" ref="F51:F60">ROUND(E51/D51*100,1)</f>
        <v>-7.3</v>
      </c>
      <c r="G51" s="150">
        <f>SUM(G52,G55,G56,G57,G58,G59,G60,G61,G64,G67,G68)</f>
        <v>100.53999999999999</v>
      </c>
      <c r="H51" s="111">
        <f aca="true" t="shared" si="14" ref="H51:H60">C51/G51</f>
        <v>3956.236323851204</v>
      </c>
      <c r="I51" s="67">
        <v>191432</v>
      </c>
      <c r="J51" s="151">
        <v>206328</v>
      </c>
      <c r="K51" s="72">
        <f aca="true" t="shared" si="15" ref="K51:K60">I51/J51*100</f>
        <v>92.7804272808344</v>
      </c>
      <c r="L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8" customHeight="1">
      <c r="A52" s="173" t="s">
        <v>110</v>
      </c>
      <c r="B52" s="174"/>
      <c r="C52" s="120">
        <v>218679</v>
      </c>
      <c r="D52" s="107">
        <f>SUM(D53:D54)</f>
        <v>221420</v>
      </c>
      <c r="E52" s="103">
        <f t="shared" si="5"/>
        <v>-2741</v>
      </c>
      <c r="F52" s="152">
        <f t="shared" si="13"/>
        <v>-1.2</v>
      </c>
      <c r="G52" s="105">
        <v>54.26</v>
      </c>
      <c r="H52" s="153">
        <f t="shared" si="14"/>
        <v>4030.20641356432</v>
      </c>
      <c r="I52" s="102">
        <v>106284</v>
      </c>
      <c r="J52" s="154">
        <v>112395</v>
      </c>
      <c r="K52" s="109">
        <f t="shared" si="15"/>
        <v>94.56292539703723</v>
      </c>
      <c r="L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8" customHeight="1">
      <c r="A53" s="175"/>
      <c r="B53" s="225" t="s">
        <v>92</v>
      </c>
      <c r="C53" s="226" t="s">
        <v>81</v>
      </c>
      <c r="D53" s="93">
        <v>214542</v>
      </c>
      <c r="E53" s="227" t="s">
        <v>81</v>
      </c>
      <c r="F53" s="227" t="s">
        <v>81</v>
      </c>
      <c r="G53" s="227" t="s">
        <v>81</v>
      </c>
      <c r="H53" s="227" t="s">
        <v>81</v>
      </c>
      <c r="I53" s="227" t="s">
        <v>81</v>
      </c>
      <c r="J53" s="227" t="s">
        <v>81</v>
      </c>
      <c r="K53" s="228" t="s">
        <v>42</v>
      </c>
      <c r="L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8" customHeight="1">
      <c r="A54" s="175"/>
      <c r="B54" s="229" t="s">
        <v>93</v>
      </c>
      <c r="C54" s="155" t="s">
        <v>81</v>
      </c>
      <c r="D54" s="71">
        <v>6878</v>
      </c>
      <c r="E54" s="156" t="s">
        <v>81</v>
      </c>
      <c r="F54" s="156" t="s">
        <v>81</v>
      </c>
      <c r="G54" s="156" t="s">
        <v>81</v>
      </c>
      <c r="H54" s="156" t="s">
        <v>81</v>
      </c>
      <c r="I54" s="156" t="s">
        <v>81</v>
      </c>
      <c r="J54" s="156" t="s">
        <v>81</v>
      </c>
      <c r="K54" s="157" t="s">
        <v>42</v>
      </c>
      <c r="L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8" customHeight="1">
      <c r="A55" s="173" t="s">
        <v>111</v>
      </c>
      <c r="B55" s="174"/>
      <c r="C55" s="120">
        <v>89572</v>
      </c>
      <c r="D55" s="102">
        <v>92330</v>
      </c>
      <c r="E55" s="103">
        <f t="shared" si="5"/>
        <v>-2758</v>
      </c>
      <c r="F55" s="152">
        <f t="shared" si="13"/>
        <v>-3</v>
      </c>
      <c r="G55" s="105">
        <v>23.11</v>
      </c>
      <c r="H55" s="153">
        <f t="shared" si="14"/>
        <v>3875.8978797057553</v>
      </c>
      <c r="I55" s="102">
        <v>42625</v>
      </c>
      <c r="J55" s="154">
        <v>46947</v>
      </c>
      <c r="K55" s="109">
        <f t="shared" si="15"/>
        <v>90.79387394295695</v>
      </c>
      <c r="L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76" t="s">
        <v>112</v>
      </c>
      <c r="B56" s="177"/>
      <c r="C56" s="73">
        <v>16460</v>
      </c>
      <c r="D56" s="74">
        <v>17563</v>
      </c>
      <c r="E56" s="75">
        <f t="shared" si="5"/>
        <v>-1103</v>
      </c>
      <c r="F56" s="158">
        <f t="shared" si="13"/>
        <v>-6.3</v>
      </c>
      <c r="G56" s="77">
        <v>4.28</v>
      </c>
      <c r="H56" s="159">
        <f t="shared" si="14"/>
        <v>3845.7943925233644</v>
      </c>
      <c r="I56" s="74">
        <v>7743</v>
      </c>
      <c r="J56" s="160">
        <v>8717</v>
      </c>
      <c r="K56" s="81">
        <f t="shared" si="15"/>
        <v>88.82643111162098</v>
      </c>
      <c r="L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76" t="s">
        <v>114</v>
      </c>
      <c r="B57" s="177"/>
      <c r="C57" s="73">
        <v>13161</v>
      </c>
      <c r="D57" s="74">
        <v>14608</v>
      </c>
      <c r="E57" s="75">
        <f t="shared" si="5"/>
        <v>-1447</v>
      </c>
      <c r="F57" s="158">
        <f t="shared" si="13"/>
        <v>-9.9</v>
      </c>
      <c r="G57" s="77">
        <v>3.33</v>
      </c>
      <c r="H57" s="159">
        <f t="shared" si="14"/>
        <v>3952.252252252252</v>
      </c>
      <c r="I57" s="74">
        <v>6059</v>
      </c>
      <c r="J57" s="160">
        <v>7102</v>
      </c>
      <c r="K57" s="81">
        <f t="shared" si="15"/>
        <v>85.3139960574486</v>
      </c>
      <c r="L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76" t="s">
        <v>113</v>
      </c>
      <c r="B58" s="177"/>
      <c r="C58" s="73">
        <v>7874</v>
      </c>
      <c r="D58" s="74">
        <v>8329</v>
      </c>
      <c r="E58" s="75">
        <f t="shared" si="5"/>
        <v>-455</v>
      </c>
      <c r="F58" s="158">
        <f t="shared" si="13"/>
        <v>-5.5</v>
      </c>
      <c r="G58" s="77">
        <v>2.1</v>
      </c>
      <c r="H58" s="159">
        <f t="shared" si="14"/>
        <v>3749.523809523809</v>
      </c>
      <c r="I58" s="74">
        <v>3680</v>
      </c>
      <c r="J58" s="160">
        <v>4194</v>
      </c>
      <c r="K58" s="81">
        <f t="shared" si="15"/>
        <v>87.7443967572723</v>
      </c>
      <c r="L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76" t="s">
        <v>115</v>
      </c>
      <c r="B59" s="177"/>
      <c r="C59" s="73">
        <v>5410</v>
      </c>
      <c r="D59" s="74">
        <v>5517</v>
      </c>
      <c r="E59" s="75">
        <f t="shared" si="5"/>
        <v>-107</v>
      </c>
      <c r="F59" s="158">
        <f t="shared" si="13"/>
        <v>-1.9</v>
      </c>
      <c r="G59" s="77">
        <v>1.8</v>
      </c>
      <c r="H59" s="159">
        <f t="shared" si="14"/>
        <v>3005.5555555555557</v>
      </c>
      <c r="I59" s="74">
        <v>2663</v>
      </c>
      <c r="J59" s="160">
        <v>2747</v>
      </c>
      <c r="K59" s="81">
        <f t="shared" si="15"/>
        <v>96.94211867491809</v>
      </c>
      <c r="L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71" t="s">
        <v>94</v>
      </c>
      <c r="B60" s="178"/>
      <c r="C60" s="148">
        <v>7625</v>
      </c>
      <c r="D60" s="67">
        <v>8409</v>
      </c>
      <c r="E60" s="68">
        <f t="shared" si="5"/>
        <v>-784</v>
      </c>
      <c r="F60" s="149">
        <f t="shared" si="13"/>
        <v>-9.3</v>
      </c>
      <c r="G60" s="110">
        <v>1.72</v>
      </c>
      <c r="H60" s="161">
        <f t="shared" si="14"/>
        <v>4433.139534883721</v>
      </c>
      <c r="I60" s="67">
        <v>3584</v>
      </c>
      <c r="J60" s="151">
        <v>4041</v>
      </c>
      <c r="K60" s="72">
        <f t="shared" si="15"/>
        <v>88.69091808958179</v>
      </c>
      <c r="L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8" customHeight="1">
      <c r="A61" s="179" t="s">
        <v>116</v>
      </c>
      <c r="B61" s="180"/>
      <c r="C61" s="162" t="s">
        <v>81</v>
      </c>
      <c r="D61" s="125">
        <f>SUM(D62:D63)</f>
        <v>10244</v>
      </c>
      <c r="E61" s="163">
        <f>SUM(E62:E63)</f>
        <v>-10244</v>
      </c>
      <c r="F61" s="164" t="s">
        <v>81</v>
      </c>
      <c r="G61" s="164" t="s">
        <v>81</v>
      </c>
      <c r="H61" s="164" t="s">
        <v>81</v>
      </c>
      <c r="I61" s="164" t="s">
        <v>81</v>
      </c>
      <c r="J61" s="164" t="s">
        <v>81</v>
      </c>
      <c r="K61" s="165" t="s">
        <v>42</v>
      </c>
      <c r="L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8" customHeight="1">
      <c r="A62" s="181"/>
      <c r="B62" s="231" t="s">
        <v>95</v>
      </c>
      <c r="C62" s="226" t="s">
        <v>81</v>
      </c>
      <c r="D62" s="88">
        <v>5148</v>
      </c>
      <c r="E62" s="89">
        <f>-D62</f>
        <v>-5148</v>
      </c>
      <c r="F62" s="227" t="s">
        <v>81</v>
      </c>
      <c r="G62" s="227" t="s">
        <v>81</v>
      </c>
      <c r="H62" s="227" t="s">
        <v>81</v>
      </c>
      <c r="I62" s="227" t="s">
        <v>81</v>
      </c>
      <c r="J62" s="227" t="s">
        <v>81</v>
      </c>
      <c r="K62" s="228" t="s">
        <v>42</v>
      </c>
      <c r="L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8" customHeight="1">
      <c r="A63" s="230"/>
      <c r="B63" s="233" t="s">
        <v>96</v>
      </c>
      <c r="C63" s="240" t="s">
        <v>81</v>
      </c>
      <c r="D63" s="113">
        <v>5096</v>
      </c>
      <c r="E63" s="114">
        <f>-D63</f>
        <v>-5096</v>
      </c>
      <c r="F63" s="241" t="s">
        <v>81</v>
      </c>
      <c r="G63" s="241" t="s">
        <v>81</v>
      </c>
      <c r="H63" s="241" t="s">
        <v>81</v>
      </c>
      <c r="I63" s="241" t="s">
        <v>81</v>
      </c>
      <c r="J63" s="241" t="s">
        <v>81</v>
      </c>
      <c r="K63" s="242" t="s">
        <v>42</v>
      </c>
      <c r="L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8" customHeight="1">
      <c r="A64" s="179" t="s">
        <v>117</v>
      </c>
      <c r="B64" s="182"/>
      <c r="C64" s="124">
        <f>SUM(C65:C66)</f>
        <v>33536</v>
      </c>
      <c r="D64" s="125">
        <f>SUM(D65:D66)</f>
        <v>40068</v>
      </c>
      <c r="E64" s="163">
        <f>SUM(E65:E66)</f>
        <v>-6532</v>
      </c>
      <c r="F64" s="166">
        <f>SUM(F65:F66)</f>
        <v>-31.1</v>
      </c>
      <c r="G64" s="166">
        <f>SUM(G65:G66)</f>
        <v>8.27</v>
      </c>
      <c r="H64" s="167">
        <f>C64/G64</f>
        <v>4055.139056831923</v>
      </c>
      <c r="I64" s="125">
        <f>SUM(I65:I66)</f>
        <v>16253</v>
      </c>
      <c r="J64" s="168">
        <f>SUM(J65:J66)</f>
        <v>17283</v>
      </c>
      <c r="K64" s="126">
        <f>I64/J64*100</f>
        <v>94.04038650697217</v>
      </c>
      <c r="L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8" customHeight="1">
      <c r="A65" s="175" t="s">
        <v>82</v>
      </c>
      <c r="B65" s="231" t="s">
        <v>97</v>
      </c>
      <c r="C65" s="121">
        <v>14377</v>
      </c>
      <c r="D65" s="88">
        <v>20984</v>
      </c>
      <c r="E65" s="89">
        <f>C65-D65</f>
        <v>-6607</v>
      </c>
      <c r="F65" s="169">
        <f>ROUND(E65/D65*100,1)</f>
        <v>-31.5</v>
      </c>
      <c r="G65" s="91">
        <v>3.88</v>
      </c>
      <c r="H65" s="170">
        <f>C65/G65</f>
        <v>3705.4123711340208</v>
      </c>
      <c r="I65" s="88">
        <v>6816</v>
      </c>
      <c r="J65" s="232">
        <v>7561</v>
      </c>
      <c r="K65" s="95">
        <f>I65/J65*100</f>
        <v>90.14680597804524</v>
      </c>
      <c r="L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8" customHeight="1">
      <c r="A66" s="183" t="s">
        <v>83</v>
      </c>
      <c r="B66" s="233" t="s">
        <v>98</v>
      </c>
      <c r="C66" s="234">
        <v>19159</v>
      </c>
      <c r="D66" s="235">
        <v>19084</v>
      </c>
      <c r="E66" s="114">
        <f>C66-D66</f>
        <v>75</v>
      </c>
      <c r="F66" s="236">
        <f>ROUND(E66/D66*100,1)</f>
        <v>0.4</v>
      </c>
      <c r="G66" s="237">
        <v>4.39</v>
      </c>
      <c r="H66" s="238">
        <f>C66/G66</f>
        <v>4364.236902050115</v>
      </c>
      <c r="I66" s="235">
        <v>9437</v>
      </c>
      <c r="J66" s="239">
        <v>9722</v>
      </c>
      <c r="K66" s="119">
        <f>I66/J66*100</f>
        <v>97.06850442295824</v>
      </c>
      <c r="L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8" customHeight="1">
      <c r="A67" s="176" t="s">
        <v>118</v>
      </c>
      <c r="B67" s="172"/>
      <c r="C67" s="148">
        <v>5443</v>
      </c>
      <c r="D67" s="67">
        <v>5437</v>
      </c>
      <c r="E67" s="68">
        <f>C67-D67</f>
        <v>6</v>
      </c>
      <c r="F67" s="149">
        <f>ROUND(E67/D67*100,1)</f>
        <v>0.1</v>
      </c>
      <c r="G67" s="110">
        <v>1.67</v>
      </c>
      <c r="H67" s="161">
        <f>C67/G67</f>
        <v>3259.2814371257487</v>
      </c>
      <c r="I67" s="67">
        <v>2541</v>
      </c>
      <c r="J67" s="151">
        <v>2902</v>
      </c>
      <c r="K67" s="72">
        <f>I67/J67*100</f>
        <v>87.56030323914543</v>
      </c>
      <c r="L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8" customHeight="1" thickBot="1">
      <c r="A68" s="184" t="s">
        <v>119</v>
      </c>
      <c r="B68" s="185"/>
      <c r="C68" s="55" t="s">
        <v>81</v>
      </c>
      <c r="D68" s="56">
        <v>5320</v>
      </c>
      <c r="E68" s="57">
        <f>-D68</f>
        <v>-5320</v>
      </c>
      <c r="F68" s="58" t="s">
        <v>81</v>
      </c>
      <c r="G68" s="58" t="s">
        <v>81</v>
      </c>
      <c r="H68" s="58" t="s">
        <v>81</v>
      </c>
      <c r="I68" s="58" t="s">
        <v>81</v>
      </c>
      <c r="J68" s="58" t="s">
        <v>81</v>
      </c>
      <c r="K68" s="59" t="s">
        <v>42</v>
      </c>
      <c r="L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6.5" customHeight="1">
      <c r="A69" s="247" t="s">
        <v>125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6.5" customHeight="1">
      <c r="A70" s="243" t="s">
        <v>99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ht="14.25">
      <c r="A71" s="244" t="s">
        <v>126</v>
      </c>
    </row>
  </sheetData>
  <mergeCells count="25">
    <mergeCell ref="A42:B42"/>
    <mergeCell ref="A43:B43"/>
    <mergeCell ref="A44:B44"/>
    <mergeCell ref="A45:B45"/>
    <mergeCell ref="A41:B41"/>
    <mergeCell ref="A18:B18"/>
    <mergeCell ref="A19:B19"/>
    <mergeCell ref="A22:B22"/>
    <mergeCell ref="A25:B25"/>
    <mergeCell ref="G49:G50"/>
    <mergeCell ref="I49:K49"/>
    <mergeCell ref="C2:D2"/>
    <mergeCell ref="E2:F2"/>
    <mergeCell ref="G2:G3"/>
    <mergeCell ref="I2:K2"/>
    <mergeCell ref="A2:B3"/>
    <mergeCell ref="A49:B50"/>
    <mergeCell ref="C49:D49"/>
    <mergeCell ref="E49:F49"/>
    <mergeCell ref="A5:B5"/>
    <mergeCell ref="A13:B13"/>
    <mergeCell ref="A16:B16"/>
    <mergeCell ref="A17:B17"/>
    <mergeCell ref="A26:B26"/>
    <mergeCell ref="A35:B35"/>
  </mergeCells>
  <printOptions horizontalCentered="1"/>
  <pageMargins left="0.1968503937007874" right="0.1968503937007874" top="0" bottom="0" header="0.5118110236220472" footer="0.31496062992125984"/>
  <pageSetup horizontalDpi="300" verticalDpi="300" orientation="portrait" paperSize="9" scale="68" r:id="rId1"/>
  <colBreaks count="1" manualBreakCount="1">
    <brk id="1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2009-03-04T02:32:47Z</cp:lastPrinted>
  <dcterms:created xsi:type="dcterms:W3CDTF">2009-02-09T02:34:18Z</dcterms:created>
  <dcterms:modified xsi:type="dcterms:W3CDTF">2009-03-09T23:31:14Z</dcterms:modified>
  <cp:category/>
  <cp:version/>
  <cp:contentType/>
  <cp:contentStatus/>
</cp:coreProperties>
</file>