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tabRatio="815" activeTab="0"/>
  </bookViews>
  <sheets>
    <sheet name="全国勤労者" sheetId="1" r:id="rId1"/>
  </sheets>
  <definedNames>
    <definedName name="_xlnm.Print_Area" localSheetId="0">'全国勤労者'!$CB$1:$CO$67</definedName>
  </definedNames>
  <calcPr fullCalcOnLoad="1"/>
</workbook>
</file>

<file path=xl/sharedStrings.xml><?xml version="1.0" encoding="utf-8"?>
<sst xmlns="http://schemas.openxmlformats.org/spreadsheetml/2006/main" count="866" uniqueCount="236">
  <si>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</si>
  <si>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</si>
  <si>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</si>
  <si>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</si>
  <si>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</si>
  <si>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</si>
  <si>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</si>
  <si>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</si>
  <si>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</si>
  <si>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</si>
  <si>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 xml:space="preserve">  設</t>
  </si>
  <si>
    <t>他</t>
  </si>
  <si>
    <t>具　</t>
  </si>
  <si>
    <t xml:space="preserve">  室</t>
  </si>
  <si>
    <t>服</t>
  </si>
  <si>
    <t xml:space="preserve"> シ</t>
  </si>
  <si>
    <t xml:space="preserve">被 </t>
  </si>
  <si>
    <t xml:space="preserve">健 </t>
  </si>
  <si>
    <t>自</t>
  </si>
  <si>
    <t>通　</t>
  </si>
  <si>
    <t>教 学</t>
  </si>
  <si>
    <t>書</t>
  </si>
  <si>
    <t>の</t>
  </si>
  <si>
    <t>脂</t>
  </si>
  <si>
    <t xml:space="preserve">  備</t>
  </si>
  <si>
    <t>・</t>
  </si>
  <si>
    <t>庭</t>
  </si>
  <si>
    <t xml:space="preserve">  内</t>
  </si>
  <si>
    <t>事</t>
  </si>
  <si>
    <t xml:space="preserve">  ャ セ</t>
  </si>
  <si>
    <t>健</t>
  </si>
  <si>
    <t>康</t>
  </si>
  <si>
    <t>健 用</t>
  </si>
  <si>
    <t>通</t>
  </si>
  <si>
    <t>動</t>
  </si>
  <si>
    <t>科 習</t>
  </si>
  <si>
    <t>養</t>
  </si>
  <si>
    <t>籍 他</t>
  </si>
  <si>
    <t>送</t>
  </si>
  <si>
    <t xml:space="preserve">  修</t>
  </si>
  <si>
    <t>ス</t>
  </si>
  <si>
    <t>用</t>
  </si>
  <si>
    <t xml:space="preserve">  装</t>
  </si>
  <si>
    <t>サ</t>
  </si>
  <si>
    <t xml:space="preserve"> ツ   I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</si>
  <si>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</si>
  <si>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</si>
  <si>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</si>
  <si>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</si>
  <si>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</si>
  <si>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</si>
  <si>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</si>
  <si>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</si>
  <si>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</si>
  <si>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人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</si>
  <si>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</si>
  <si>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</si>
  <si>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</si>
  <si>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</si>
  <si>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</si>
  <si>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</si>
  <si>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連  I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</si>
  <si>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</si>
  <si>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</si>
  <si>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</si>
  <si>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</si>
  <si>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</si>
  <si>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</si>
  <si>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</si>
  <si>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</si>
  <si>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</si>
  <si>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　　</t>
  </si>
  <si>
    <t>味</t>
  </si>
  <si>
    <t xml:space="preserve">   ・維</t>
  </si>
  <si>
    <t>久</t>
  </si>
  <si>
    <t xml:space="preserve">   ・飾</t>
  </si>
  <si>
    <t>耗</t>
  </si>
  <si>
    <t>ビ</t>
  </si>
  <si>
    <t xml:space="preserve">       I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</si>
  <si>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</si>
  <si>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</si>
  <si>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</si>
  <si>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</si>
  <si>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</si>
  <si>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</si>
  <si>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</si>
  <si>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</si>
  <si>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</si>
  <si>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り</t>
  </si>
  <si>
    <t>員</t>
  </si>
  <si>
    <t>出</t>
  </si>
  <si>
    <t>類</t>
  </si>
  <si>
    <t>品</t>
  </si>
  <si>
    <t xml:space="preserve">     持</t>
  </si>
  <si>
    <t>財</t>
  </si>
  <si>
    <t xml:space="preserve">     品</t>
  </si>
  <si>
    <t xml:space="preserve">     類</t>
  </si>
  <si>
    <t xml:space="preserve">     ス</t>
  </si>
  <si>
    <t xml:space="preserve">    品</t>
  </si>
  <si>
    <t xml:space="preserve">    具</t>
  </si>
  <si>
    <t xml:space="preserve">    ス</t>
  </si>
  <si>
    <t>信</t>
  </si>
  <si>
    <t xml:space="preserve">    費</t>
  </si>
  <si>
    <t xml:space="preserve">    材</t>
  </si>
  <si>
    <t xml:space="preserve">    財</t>
  </si>
  <si>
    <t xml:space="preserve">    物</t>
  </si>
  <si>
    <t>金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</si>
  <si>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</si>
  <si>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</si>
  <si>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</si>
  <si>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</si>
  <si>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</si>
  <si>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</si>
  <si>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</si>
  <si>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</si>
  <si>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</si>
  <si>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</si>
  <si>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</si>
  <si>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構　成　比　（％）</t>
  </si>
  <si>
    <t>　－</t>
  </si>
  <si>
    <t>　　対前年名目増加率（％）</t>
  </si>
  <si>
    <t>　　対前年実質増加率（％）</t>
  </si>
  <si>
    <t>注　表示した数値は、その１桁下位を四捨五入しているので、内訳の合計は必ずしも計に一致しない。</t>
  </si>
  <si>
    <t>（勤労者世帯）</t>
  </si>
  <si>
    <t>収</t>
  </si>
  <si>
    <t>実</t>
  </si>
  <si>
    <t>支</t>
  </si>
  <si>
    <t>入</t>
  </si>
  <si>
    <t>め</t>
  </si>
  <si>
    <t xml:space="preserve">  他 収</t>
  </si>
  <si>
    <t>業　</t>
  </si>
  <si>
    <t>の　</t>
  </si>
  <si>
    <t>別</t>
  </si>
  <si>
    <t>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</si>
  <si>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</si>
  <si>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</si>
  <si>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</si>
  <si>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</si>
  <si>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</si>
  <si>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</si>
  <si>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</si>
  <si>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</si>
  <si>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</si>
  <si>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外</t>
  </si>
  <si>
    <t>期</t>
  </si>
  <si>
    <t>時</t>
  </si>
  <si>
    <t>主 偶 の</t>
  </si>
  <si>
    <t xml:space="preserve">  世</t>
  </si>
  <si>
    <t>職</t>
  </si>
  <si>
    <t>常</t>
  </si>
  <si>
    <t>の 者 収</t>
  </si>
  <si>
    <t xml:space="preserve">  帯</t>
  </si>
  <si>
    <t>与</t>
  </si>
  <si>
    <t xml:space="preserve">  員 入</t>
  </si>
  <si>
    <t>実　　数　　（円）</t>
  </si>
  <si>
    <t>第４表　　全国の１世帯当たり年平均１か月間の収入と支出　</t>
  </si>
  <si>
    <t>平成10年</t>
  </si>
  <si>
    <t>　　　－</t>
  </si>
  <si>
    <t>　　－</t>
  </si>
  <si>
    <t>　　　　－</t>
  </si>
  <si>
    <t>　　　　　　　　　　　　　　　　　　　　　　　　　　　　　　　　　　　　　　　　　　　　　　　　第４表　　全国の１世帯当たり年平均１か月間の収入と支出　</t>
  </si>
  <si>
    <t>（勤労者世帯）（続き）</t>
  </si>
  <si>
    <t>平成11年</t>
  </si>
  <si>
    <t>世帯人員</t>
  </si>
  <si>
    <t>有業人員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</si>
  <si>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</si>
  <si>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</si>
  <si>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</si>
  <si>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</si>
  <si>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</si>
  <si>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</si>
  <si>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</si>
  <si>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</si>
  <si>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</si>
  <si>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飲料</t>
  </si>
  <si>
    <t>酒類</t>
  </si>
  <si>
    <t>外食</t>
  </si>
  <si>
    <t>住居</t>
  </si>
  <si>
    <t>家賃地代</t>
  </si>
  <si>
    <t>光熱・水道</t>
  </si>
  <si>
    <t>電気代</t>
  </si>
  <si>
    <t>ガス代</t>
  </si>
  <si>
    <t>他の光熱</t>
  </si>
  <si>
    <t>寝具類</t>
  </si>
  <si>
    <t>家事雑貨</t>
  </si>
  <si>
    <t>被服及び履物</t>
  </si>
  <si>
    <t>和服</t>
  </si>
  <si>
    <t>洋服</t>
  </si>
  <si>
    <t>下着類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</si>
  <si>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</si>
  <si>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</si>
  <si>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</si>
  <si>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</si>
  <si>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</si>
  <si>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</si>
  <si>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</si>
  <si>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</si>
  <si>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授業料等</t>
  </si>
  <si>
    <t>教養娯楽</t>
  </si>
  <si>
    <t>その他の
消費支出</t>
  </si>
  <si>
    <t>諸雑費</t>
  </si>
  <si>
    <t>こづかい</t>
  </si>
  <si>
    <t>交際費</t>
  </si>
  <si>
    <t>仕送り金</t>
  </si>
  <si>
    <t>世帯主の年齢</t>
  </si>
  <si>
    <t>収入総額</t>
  </si>
  <si>
    <t>実収入</t>
  </si>
  <si>
    <t>経常収入</t>
  </si>
  <si>
    <t>勤め先収入</t>
  </si>
  <si>
    <t>特別収入</t>
  </si>
  <si>
    <t>実収入以外の収入</t>
  </si>
  <si>
    <t>繰入金</t>
  </si>
  <si>
    <t>支出総額</t>
  </si>
  <si>
    <t>実支出</t>
  </si>
  <si>
    <t>調理食品</t>
  </si>
  <si>
    <t>上下水道料</t>
  </si>
  <si>
    <t>生地・糸類</t>
  </si>
  <si>
    <t>補習教育</t>
  </si>
  <si>
    <t>非消費支出</t>
  </si>
  <si>
    <t>翌月への繰越金</t>
  </si>
  <si>
    <t>可処分所得</t>
  </si>
  <si>
    <t>黒字</t>
  </si>
  <si>
    <t>貯蓄純増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</si>
  <si>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</si>
  <si>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>平成12年</t>
  </si>
  <si>
    <t>平成13年</t>
  </si>
  <si>
    <t>平成９年平均</t>
  </si>
  <si>
    <t>平成13年</t>
  </si>
  <si>
    <t>平成13年１月</t>
  </si>
  <si>
    <t>平成14年１月</t>
  </si>
  <si>
    <t>平成14年</t>
  </si>
  <si>
    <t>平成14年</t>
  </si>
  <si>
    <t>平成14年</t>
  </si>
  <si>
    <t xml:space="preserve">        構　成　比　（％）</t>
  </si>
  <si>
    <t>　　        対前年名目増加率（％）</t>
  </si>
  <si>
    <t>　        　対前年実質増加率（％）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</si>
</sst>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6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0" borderId="2" xfId="0" applyFont="1" applyBorder="1" applyAlignment="1">
      <alignment horizontal="left"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3" fontId="4" fillId="0" borderId="5" xfId="16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6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3" fontId="4" fillId="0" borderId="3" xfId="16" applyNumberFormat="1" applyFont="1" applyBorder="1" applyAlignment="1">
      <alignment/>
    </xf>
    <xf numFmtId="3" fontId="4" fillId="0" borderId="4" xfId="16" applyNumberFormat="1" applyFont="1" applyBorder="1" applyAlignment="1">
      <alignment/>
    </xf>
    <xf numFmtId="3" fontId="4" fillId="0" borderId="0" xfId="16" applyNumberFormat="1" applyFont="1" applyAlignment="1">
      <alignment/>
    </xf>
    <xf numFmtId="3" fontId="4" fillId="0" borderId="0" xfId="16" applyNumberFormat="1" applyFont="1" applyBorder="1" applyAlignment="1">
      <alignment/>
    </xf>
    <xf numFmtId="3" fontId="4" fillId="0" borderId="6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3" fontId="4" fillId="0" borderId="3" xfId="16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5" xfId="16" applyNumberFormat="1" applyFont="1" applyBorder="1" applyAlignment="1">
      <alignment/>
    </xf>
    <xf numFmtId="3" fontId="4" fillId="0" borderId="7" xfId="16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4" fontId="4" fillId="0" borderId="6" xfId="0" applyNumberFormat="1" applyFont="1" applyBorder="1" applyAlignment="1">
      <alignment/>
    </xf>
    <xf numFmtId="184" fontId="4" fillId="0" borderId="9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3" fontId="4" fillId="0" borderId="8" xfId="16" applyNumberFormat="1" applyFont="1" applyBorder="1" applyAlignment="1">
      <alignment/>
    </xf>
    <xf numFmtId="3" fontId="4" fillId="0" borderId="7" xfId="16" applyNumberFormat="1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NumberFormat="1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5" xfId="16" applyFont="1" applyBorder="1" applyAlignment="1">
      <alignment/>
    </xf>
    <xf numFmtId="0" fontId="4" fillId="0" borderId="5" xfId="0" applyFont="1" applyBorder="1" applyAlignment="1">
      <alignment/>
    </xf>
    <xf numFmtId="38" fontId="4" fillId="0" borderId="0" xfId="16" applyFont="1" applyBorder="1" applyAlignment="1">
      <alignment/>
    </xf>
    <xf numFmtId="0" fontId="4" fillId="0" borderId="7" xfId="0" applyFont="1" applyAlignment="1">
      <alignment/>
    </xf>
    <xf numFmtId="38" fontId="4" fillId="0" borderId="7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11" xfId="16" applyFont="1" applyBorder="1" applyAlignment="1">
      <alignment/>
    </xf>
    <xf numFmtId="38" fontId="4" fillId="0" borderId="10" xfId="16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3" xfId="0" applyFont="1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4" fillId="0" borderId="12" xfId="0" applyFont="1" applyBorder="1" applyAlignment="1">
      <alignment/>
    </xf>
    <xf numFmtId="0" fontId="8" fillId="0" borderId="0" xfId="0" applyFont="1" applyAlignment="1">
      <alignment/>
    </xf>
    <xf numFmtId="177" fontId="4" fillId="0" borderId="5" xfId="0" applyNumberFormat="1" applyFont="1" applyBorder="1" applyAlignment="1">
      <alignment/>
    </xf>
    <xf numFmtId="0" fontId="4" fillId="0" borderId="3" xfId="0" applyFont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CT68"/>
  <sheetViews>
    <sheetView tabSelected="1" workbookViewId="0" topLeftCell="A1">
      <pane xSplit="1" ySplit="12" topLeftCell="Y53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F61" sqref="AF61"/>
    </sheetView>
  </sheetViews>
  <sheetFormatPr defaultColWidth="9.00390625" defaultRowHeight="13.5"/>
  <cols>
    <col min="1" max="1" width="12.125" style="0" customWidth="1"/>
    <col min="2" max="4" width="4.375" style="0" customWidth="1"/>
    <col min="5" max="5" width="0.5" style="0" customWidth="1"/>
    <col min="6" max="6" width="7.875" style="0" customWidth="1"/>
    <col min="7" max="7" width="7.75390625" style="0" customWidth="1"/>
    <col min="8" max="8" width="8.25390625" style="0" customWidth="1"/>
    <col min="9" max="9" width="8.125" style="0" customWidth="1"/>
    <col min="10" max="10" width="7.25390625" style="0" customWidth="1"/>
    <col min="11" max="11" width="6.625" style="0" customWidth="1"/>
    <col min="12" max="12" width="5.25390625" style="0" customWidth="1"/>
    <col min="13" max="13" width="6.625" style="0" customWidth="1"/>
    <col min="14" max="14" width="6.75390625" style="0" customWidth="1"/>
    <col min="15" max="15" width="6.00390625" style="0" customWidth="1"/>
    <col min="16" max="16" width="5.375" style="0" customWidth="1"/>
    <col min="17" max="18" width="5.625" style="0" customWidth="1"/>
    <col min="19" max="19" width="7.375" style="0" customWidth="1"/>
    <col min="20" max="20" width="7.125" style="0" customWidth="1"/>
    <col min="21" max="21" width="0.74609375" style="0" customWidth="1"/>
    <col min="22" max="22" width="8.125" style="0" customWidth="1"/>
    <col min="23" max="23" width="6.625" style="0" customWidth="1"/>
    <col min="24" max="24" width="7.125" style="0" customWidth="1"/>
    <col min="25" max="25" width="6.125" style="0" customWidth="1"/>
    <col min="26" max="26" width="5.25390625" style="0" customWidth="1"/>
    <col min="27" max="27" width="5.875" style="0" customWidth="1"/>
    <col min="28" max="29" width="5.125" style="0" customWidth="1"/>
    <col min="30" max="30" width="6.00390625" style="0" customWidth="1"/>
    <col min="31" max="31" width="5.125" style="0" customWidth="1"/>
    <col min="32" max="32" width="12.125" style="0" customWidth="1"/>
    <col min="33" max="34" width="5.125" style="0" customWidth="1"/>
    <col min="35" max="35" width="6.00390625" style="0" customWidth="1"/>
    <col min="36" max="37" width="5.125" style="0" customWidth="1"/>
    <col min="38" max="38" width="5.75390625" style="0" customWidth="1"/>
    <col min="39" max="39" width="6.125" style="0" customWidth="1"/>
    <col min="40" max="40" width="5.625" style="0" customWidth="1"/>
    <col min="41" max="41" width="5.75390625" style="0" customWidth="1"/>
    <col min="42" max="42" width="6.125" style="0" customWidth="1"/>
    <col min="43" max="43" width="5.75390625" style="0" customWidth="1"/>
    <col min="44" max="44" width="5.125" style="0" customWidth="1"/>
    <col min="45" max="45" width="5.375" style="0" customWidth="1"/>
    <col min="46" max="46" width="5.125" style="0" customWidth="1"/>
    <col min="47" max="47" width="6.125" style="0" customWidth="1"/>
    <col min="48" max="48" width="5.875" style="0" customWidth="1"/>
    <col min="49" max="53" width="5.375" style="0" customWidth="1"/>
    <col min="54" max="54" width="6.125" style="0" customWidth="1"/>
    <col min="55" max="55" width="5.375" style="0" customWidth="1"/>
    <col min="56" max="56" width="5.875" style="0" customWidth="1"/>
    <col min="57" max="62" width="5.375" style="0" customWidth="1"/>
    <col min="63" max="63" width="6.125" style="0" customWidth="1"/>
    <col min="64" max="64" width="12.125" style="0" customWidth="1"/>
    <col min="65" max="65" width="5.375" style="0" customWidth="1"/>
    <col min="66" max="66" width="5.125" style="0" customWidth="1"/>
    <col min="67" max="68" width="5.25390625" style="0" customWidth="1"/>
    <col min="69" max="69" width="6.125" style="0" customWidth="1"/>
    <col min="70" max="70" width="5.50390625" style="0" customWidth="1"/>
    <col min="71" max="71" width="5.875" style="0" customWidth="1"/>
    <col min="72" max="73" width="6.125" style="0" customWidth="1"/>
    <col min="74" max="74" width="5.875" style="0" customWidth="1"/>
    <col min="75" max="76" width="5.375" style="0" customWidth="1"/>
    <col min="77" max="77" width="6.125" style="0" customWidth="1"/>
    <col min="78" max="78" width="5.375" style="0" customWidth="1"/>
    <col min="79" max="79" width="6.125" style="0" customWidth="1"/>
    <col min="80" max="80" width="5.375" style="0" customWidth="1"/>
    <col min="81" max="81" width="5.875" style="0" customWidth="1"/>
    <col min="82" max="82" width="6.50390625" style="0" customWidth="1"/>
    <col min="83" max="83" width="6.125" style="0" customWidth="1"/>
    <col min="84" max="84" width="6.50390625" style="0" customWidth="1"/>
    <col min="85" max="86" width="5.875" style="0" customWidth="1"/>
    <col min="87" max="87" width="6.875" style="0" customWidth="1"/>
    <col min="88" max="88" width="7.875" style="0" customWidth="1"/>
    <col min="89" max="89" width="6.625" style="0" customWidth="1"/>
    <col min="90" max="90" width="0.5" style="0" customWidth="1"/>
    <col min="91" max="91" width="7.875" style="0" customWidth="1"/>
    <col min="92" max="92" width="7.125" style="0" customWidth="1"/>
    <col min="93" max="93" width="7.625" style="0" customWidth="1"/>
  </cols>
  <sheetData>
    <row r="2" spans="1:64" ht="13.5">
      <c r="A2" s="2" t="s">
        <v>155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AF2" s="2" t="s">
        <v>160</v>
      </c>
      <c r="BL2" s="2" t="s">
        <v>160</v>
      </c>
    </row>
    <row r="3" spans="11:72" ht="13.5">
      <c r="K3" s="3" t="s">
        <v>123</v>
      </c>
      <c r="AO3" s="3" t="s">
        <v>161</v>
      </c>
      <c r="BT3" s="3" t="s">
        <v>161</v>
      </c>
    </row>
    <row r="5" spans="1:93" s="8" customFormat="1" ht="11.25" customHeight="1">
      <c r="A5" s="6"/>
      <c r="B5" s="116" t="s">
        <v>163</v>
      </c>
      <c r="C5" s="116" t="s">
        <v>164</v>
      </c>
      <c r="D5" s="116" t="s">
        <v>204</v>
      </c>
      <c r="E5" s="35"/>
      <c r="F5" s="116" t="s">
        <v>205</v>
      </c>
      <c r="G5" s="116" t="s">
        <v>206</v>
      </c>
      <c r="H5" s="28" t="s">
        <v>0</v>
      </c>
      <c r="I5" s="28" t="s">
        <v>0</v>
      </c>
      <c r="J5" s="28" t="s">
        <v>0</v>
      </c>
      <c r="K5" s="28" t="s">
        <v>0</v>
      </c>
      <c r="L5" s="28" t="s">
        <v>0</v>
      </c>
      <c r="M5" s="28" t="s">
        <v>0</v>
      </c>
      <c r="N5" s="28" t="s">
        <v>0</v>
      </c>
      <c r="O5" s="28" t="s">
        <v>2</v>
      </c>
      <c r="P5" s="28" t="s">
        <v>0</v>
      </c>
      <c r="Q5" s="28" t="s">
        <v>0</v>
      </c>
      <c r="R5" s="35" t="s">
        <v>0</v>
      </c>
      <c r="S5" s="110" t="s">
        <v>210</v>
      </c>
      <c r="T5" s="116" t="s">
        <v>211</v>
      </c>
      <c r="U5" s="35"/>
      <c r="V5" s="116" t="s">
        <v>212</v>
      </c>
      <c r="W5" s="116" t="s">
        <v>213</v>
      </c>
      <c r="X5" s="119" t="s">
        <v>165</v>
      </c>
      <c r="Y5" s="109" t="s">
        <v>0</v>
      </c>
      <c r="Z5" s="28" t="s">
        <v>0</v>
      </c>
      <c r="AA5" s="28" t="s">
        <v>0</v>
      </c>
      <c r="AB5" s="28" t="s">
        <v>0</v>
      </c>
      <c r="AC5" s="28" t="s">
        <v>0</v>
      </c>
      <c r="AD5" s="28" t="s">
        <v>0</v>
      </c>
      <c r="AE5" s="28" t="s">
        <v>0</v>
      </c>
      <c r="AF5" s="6"/>
      <c r="AG5" s="28" t="s">
        <v>0</v>
      </c>
      <c r="AH5" s="28" t="s">
        <v>0</v>
      </c>
      <c r="AI5" s="28" t="s">
        <v>0</v>
      </c>
      <c r="AJ5" s="28" t="s">
        <v>0</v>
      </c>
      <c r="AK5" s="28" t="s">
        <v>0</v>
      </c>
      <c r="AL5" s="28" t="s">
        <v>0</v>
      </c>
      <c r="AM5" s="28" t="s">
        <v>0</v>
      </c>
      <c r="AN5" s="28" t="s">
        <v>0</v>
      </c>
      <c r="AO5" s="28" t="s">
        <v>0</v>
      </c>
      <c r="AP5" s="28" t="s">
        <v>0</v>
      </c>
      <c r="AQ5" s="28" t="s">
        <v>0</v>
      </c>
      <c r="AR5" s="28" t="s">
        <v>0</v>
      </c>
      <c r="AS5" s="28" t="s">
        <v>0</v>
      </c>
      <c r="AT5" s="28" t="s">
        <v>0</v>
      </c>
      <c r="AU5" s="28" t="s">
        <v>0</v>
      </c>
      <c r="AV5" s="28" t="s">
        <v>0</v>
      </c>
      <c r="AW5" s="28" t="s">
        <v>0</v>
      </c>
      <c r="AX5" s="28" t="s">
        <v>0</v>
      </c>
      <c r="AY5" s="28" t="s">
        <v>0</v>
      </c>
      <c r="AZ5" s="28" t="s">
        <v>0</v>
      </c>
      <c r="BA5" s="28" t="s">
        <v>0</v>
      </c>
      <c r="BB5" s="28" t="s">
        <v>0</v>
      </c>
      <c r="BC5" s="28" t="s">
        <v>0</v>
      </c>
      <c r="BD5" s="28" t="s">
        <v>0</v>
      </c>
      <c r="BE5" s="28" t="s">
        <v>0</v>
      </c>
      <c r="BF5" s="28"/>
      <c r="BG5" s="28" t="s">
        <v>2</v>
      </c>
      <c r="BH5" s="28" t="s">
        <v>2</v>
      </c>
      <c r="BI5" s="28" t="s">
        <v>2</v>
      </c>
      <c r="BJ5" s="28" t="s">
        <v>2</v>
      </c>
      <c r="BK5" s="28" t="s">
        <v>0</v>
      </c>
      <c r="BL5" s="6"/>
      <c r="BM5" s="28" t="s">
        <v>0</v>
      </c>
      <c r="BN5" s="28" t="s">
        <v>0</v>
      </c>
      <c r="BO5" s="31" t="s">
        <v>0</v>
      </c>
      <c r="BP5" s="28" t="s">
        <v>0</v>
      </c>
      <c r="BQ5" s="28" t="s">
        <v>0</v>
      </c>
      <c r="BR5" s="28" t="s">
        <v>0</v>
      </c>
      <c r="BS5" s="28" t="s">
        <v>0</v>
      </c>
      <c r="BT5" s="28" t="s">
        <v>0</v>
      </c>
      <c r="BU5" s="28" t="s">
        <v>0</v>
      </c>
      <c r="BV5" s="28" t="s">
        <v>0</v>
      </c>
      <c r="BW5" s="32" t="s">
        <v>0</v>
      </c>
      <c r="BX5" s="28" t="s">
        <v>0</v>
      </c>
      <c r="BY5" s="28" t="s">
        <v>0</v>
      </c>
      <c r="BZ5" s="28" t="s">
        <v>0</v>
      </c>
      <c r="CA5" s="28"/>
      <c r="CB5" s="28" t="s">
        <v>0</v>
      </c>
      <c r="CC5" s="28" t="s">
        <v>0</v>
      </c>
      <c r="CD5" s="28" t="s">
        <v>0</v>
      </c>
      <c r="CE5" s="28" t="s">
        <v>0</v>
      </c>
      <c r="CF5" s="28" t="s">
        <v>0</v>
      </c>
      <c r="CG5" s="28" t="s">
        <v>0</v>
      </c>
      <c r="CH5" s="35" t="s">
        <v>0</v>
      </c>
      <c r="CI5" s="116" t="s">
        <v>218</v>
      </c>
      <c r="CJ5" s="35" t="s">
        <v>125</v>
      </c>
      <c r="CK5" s="116" t="s">
        <v>219</v>
      </c>
      <c r="CL5" s="35"/>
      <c r="CM5" s="116" t="s">
        <v>220</v>
      </c>
      <c r="CN5" s="116" t="s">
        <v>221</v>
      </c>
      <c r="CO5" s="116" t="s">
        <v>222</v>
      </c>
    </row>
    <row r="6" spans="1:93" s="8" customFormat="1" ht="11.25" customHeight="1">
      <c r="A6" s="10"/>
      <c r="B6" s="117" t="s">
        <v>0</v>
      </c>
      <c r="C6" s="117" t="s">
        <v>0</v>
      </c>
      <c r="D6" s="117" t="s">
        <v>0</v>
      </c>
      <c r="E6" s="34"/>
      <c r="F6" s="117" t="s">
        <v>0</v>
      </c>
      <c r="G6" s="117" t="s">
        <v>0</v>
      </c>
      <c r="H6" s="119" t="s">
        <v>207</v>
      </c>
      <c r="I6" s="109"/>
      <c r="J6" s="7" t="s">
        <v>0</v>
      </c>
      <c r="K6" s="7" t="s">
        <v>0</v>
      </c>
      <c r="L6" s="28" t="s">
        <v>0</v>
      </c>
      <c r="M6" s="7" t="s">
        <v>0</v>
      </c>
      <c r="N6" s="7" t="s">
        <v>0</v>
      </c>
      <c r="O6" s="7" t="s">
        <v>2</v>
      </c>
      <c r="P6" s="7" t="s">
        <v>0</v>
      </c>
      <c r="Q6" s="36" t="s">
        <v>0</v>
      </c>
      <c r="R6" s="116" t="s">
        <v>209</v>
      </c>
      <c r="S6" s="111" t="s">
        <v>124</v>
      </c>
      <c r="T6" s="117" t="s">
        <v>0</v>
      </c>
      <c r="U6" s="41"/>
      <c r="V6" s="117" t="s">
        <v>0</v>
      </c>
      <c r="W6" s="117" t="s">
        <v>0</v>
      </c>
      <c r="X6" s="117" t="s">
        <v>0</v>
      </c>
      <c r="Y6" s="119" t="s">
        <v>166</v>
      </c>
      <c r="Z6" s="109" t="s">
        <v>0</v>
      </c>
      <c r="AA6" s="7" t="s">
        <v>0</v>
      </c>
      <c r="AB6" s="7" t="s">
        <v>0</v>
      </c>
      <c r="AC6" s="7" t="s">
        <v>0</v>
      </c>
      <c r="AD6" s="7" t="s">
        <v>0</v>
      </c>
      <c r="AE6" s="7" t="s">
        <v>0</v>
      </c>
      <c r="AF6" s="10"/>
      <c r="AG6" s="28" t="s">
        <v>0</v>
      </c>
      <c r="AH6" s="28" t="s">
        <v>0</v>
      </c>
      <c r="AI6" s="28" t="s">
        <v>0</v>
      </c>
      <c r="AJ6" s="28" t="s">
        <v>0</v>
      </c>
      <c r="AK6" s="28" t="s">
        <v>0</v>
      </c>
      <c r="AL6" s="35" t="s">
        <v>0</v>
      </c>
      <c r="AM6" s="119" t="s">
        <v>177</v>
      </c>
      <c r="AN6" s="28" t="s">
        <v>0</v>
      </c>
      <c r="AO6" s="35" t="s">
        <v>0</v>
      </c>
      <c r="AP6" s="119" t="s">
        <v>179</v>
      </c>
      <c r="AQ6" s="28" t="s">
        <v>0</v>
      </c>
      <c r="AR6" s="28" t="s">
        <v>0</v>
      </c>
      <c r="AS6" s="28" t="s">
        <v>0</v>
      </c>
      <c r="AT6" s="28" t="s">
        <v>0</v>
      </c>
      <c r="AU6" s="29" t="s">
        <v>4</v>
      </c>
      <c r="AV6" s="28" t="s">
        <v>0</v>
      </c>
      <c r="AW6" s="28" t="s">
        <v>0</v>
      </c>
      <c r="AX6" s="28" t="s">
        <v>0</v>
      </c>
      <c r="AY6" s="28" t="s">
        <v>0</v>
      </c>
      <c r="AZ6" s="28" t="s">
        <v>0</v>
      </c>
      <c r="BA6" s="35" t="s">
        <v>0</v>
      </c>
      <c r="BB6" s="119" t="s">
        <v>185</v>
      </c>
      <c r="BC6" s="28" t="s">
        <v>0</v>
      </c>
      <c r="BD6" s="28" t="s">
        <v>0</v>
      </c>
      <c r="BE6" s="7" t="s">
        <v>0</v>
      </c>
      <c r="BF6" s="7"/>
      <c r="BG6" s="28" t="s">
        <v>2</v>
      </c>
      <c r="BH6" s="28" t="s">
        <v>2</v>
      </c>
      <c r="BI6" s="28" t="s">
        <v>2</v>
      </c>
      <c r="BJ6" s="36" t="s">
        <v>2</v>
      </c>
      <c r="BK6" s="119" t="s">
        <v>191</v>
      </c>
      <c r="BL6" s="10"/>
      <c r="BM6" s="7" t="s">
        <v>0</v>
      </c>
      <c r="BN6" s="7" t="s">
        <v>0</v>
      </c>
      <c r="BO6" s="7" t="s">
        <v>0</v>
      </c>
      <c r="BP6" s="36" t="s">
        <v>0</v>
      </c>
      <c r="BQ6" s="119" t="s">
        <v>193</v>
      </c>
      <c r="BR6" s="28" t="s">
        <v>0</v>
      </c>
      <c r="BS6" s="7" t="s">
        <v>0</v>
      </c>
      <c r="BT6" s="35" t="s">
        <v>0</v>
      </c>
      <c r="BU6" s="119" t="s">
        <v>196</v>
      </c>
      <c r="BV6" s="28" t="s">
        <v>0</v>
      </c>
      <c r="BW6" s="7" t="s">
        <v>0</v>
      </c>
      <c r="BX6" s="35" t="s">
        <v>0</v>
      </c>
      <c r="BY6" s="119" t="s">
        <v>198</v>
      </c>
      <c r="BZ6" s="7" t="s">
        <v>0</v>
      </c>
      <c r="CA6" s="7"/>
      <c r="CB6" s="7" t="s">
        <v>0</v>
      </c>
      <c r="CC6" s="36" t="s">
        <v>0</v>
      </c>
      <c r="CD6" s="120" t="s">
        <v>199</v>
      </c>
      <c r="CE6" s="28" t="s">
        <v>0</v>
      </c>
      <c r="CF6" s="28" t="s">
        <v>0</v>
      </c>
      <c r="CG6" s="28" t="s">
        <v>0</v>
      </c>
      <c r="CH6" s="35" t="s">
        <v>0</v>
      </c>
      <c r="CI6" s="117"/>
      <c r="CJ6" s="34" t="s">
        <v>126</v>
      </c>
      <c r="CK6" s="117"/>
      <c r="CL6" s="34"/>
      <c r="CM6" s="117"/>
      <c r="CN6" s="117"/>
      <c r="CO6" s="117"/>
    </row>
    <row r="7" spans="1:93" s="8" customFormat="1" ht="11.25" customHeight="1">
      <c r="A7" s="10"/>
      <c r="B7" s="117" t="s">
        <v>3</v>
      </c>
      <c r="C7" s="117" t="s">
        <v>3</v>
      </c>
      <c r="D7" s="117" t="s">
        <v>3</v>
      </c>
      <c r="E7" s="34"/>
      <c r="F7" s="117" t="s">
        <v>3</v>
      </c>
      <c r="G7" s="117" t="s">
        <v>3</v>
      </c>
      <c r="H7" s="117"/>
      <c r="I7" s="119" t="s">
        <v>208</v>
      </c>
      <c r="J7" s="113" t="s">
        <v>0</v>
      </c>
      <c r="K7" s="7" t="s">
        <v>0</v>
      </c>
      <c r="L7" s="28" t="s">
        <v>0</v>
      </c>
      <c r="M7" s="7"/>
      <c r="N7" s="7" t="s">
        <v>0</v>
      </c>
      <c r="O7" s="36" t="s">
        <v>2</v>
      </c>
      <c r="P7" s="27" t="s">
        <v>28</v>
      </c>
      <c r="Q7" s="35" t="s">
        <v>11</v>
      </c>
      <c r="R7" s="117" t="s">
        <v>0</v>
      </c>
      <c r="S7" s="111" t="s">
        <v>127</v>
      </c>
      <c r="T7" s="117" t="s">
        <v>0</v>
      </c>
      <c r="U7" s="41"/>
      <c r="V7" s="117" t="s">
        <v>0</v>
      </c>
      <c r="W7" s="117" t="s">
        <v>0</v>
      </c>
      <c r="X7" s="117" t="s">
        <v>0</v>
      </c>
      <c r="Y7" s="117" t="s">
        <v>0</v>
      </c>
      <c r="Z7" s="116" t="s">
        <v>167</v>
      </c>
      <c r="AA7" s="116" t="s">
        <v>168</v>
      </c>
      <c r="AB7" s="116" t="s">
        <v>169</v>
      </c>
      <c r="AC7" s="116" t="s">
        <v>170</v>
      </c>
      <c r="AD7" s="116" t="s">
        <v>171</v>
      </c>
      <c r="AE7" s="116" t="s">
        <v>172</v>
      </c>
      <c r="AF7" s="10"/>
      <c r="AG7" s="35" t="s">
        <v>8</v>
      </c>
      <c r="AH7" s="116" t="s">
        <v>173</v>
      </c>
      <c r="AI7" s="116" t="s">
        <v>214</v>
      </c>
      <c r="AJ7" s="116" t="s">
        <v>174</v>
      </c>
      <c r="AK7" s="116" t="s">
        <v>175</v>
      </c>
      <c r="AL7" s="116" t="s">
        <v>176</v>
      </c>
      <c r="AM7" s="117" t="s">
        <v>0</v>
      </c>
      <c r="AN7" s="116" t="s">
        <v>178</v>
      </c>
      <c r="AO7" s="83" t="s">
        <v>10</v>
      </c>
      <c r="AP7" s="117" t="s">
        <v>0</v>
      </c>
      <c r="AQ7" s="116" t="s">
        <v>180</v>
      </c>
      <c r="AR7" s="116" t="s">
        <v>181</v>
      </c>
      <c r="AS7" s="116" t="s">
        <v>182</v>
      </c>
      <c r="AT7" s="116" t="s">
        <v>215</v>
      </c>
      <c r="AU7" s="33" t="s">
        <v>12</v>
      </c>
      <c r="AV7" s="27" t="s">
        <v>4</v>
      </c>
      <c r="AW7" s="83" t="s">
        <v>13</v>
      </c>
      <c r="AX7" s="116" t="s">
        <v>183</v>
      </c>
      <c r="AY7" s="116" t="s">
        <v>184</v>
      </c>
      <c r="AZ7" s="35" t="s">
        <v>4</v>
      </c>
      <c r="BA7" s="35" t="s">
        <v>4</v>
      </c>
      <c r="BB7" s="117" t="s">
        <v>0</v>
      </c>
      <c r="BC7" s="116" t="s">
        <v>186</v>
      </c>
      <c r="BD7" s="116" t="s">
        <v>187</v>
      </c>
      <c r="BE7" s="36" t="s">
        <v>15</v>
      </c>
      <c r="BF7" s="116" t="s">
        <v>188</v>
      </c>
      <c r="BG7" s="116" t="s">
        <v>216</v>
      </c>
      <c r="BH7" s="116" t="s">
        <v>189</v>
      </c>
      <c r="BI7" s="116" t="s">
        <v>190</v>
      </c>
      <c r="BJ7" s="83" t="s">
        <v>16</v>
      </c>
      <c r="BK7" s="117" t="s">
        <v>0</v>
      </c>
      <c r="BL7" s="10"/>
      <c r="BM7" s="116" t="s">
        <v>192</v>
      </c>
      <c r="BN7" s="85" t="s">
        <v>17</v>
      </c>
      <c r="BO7" s="85" t="s">
        <v>5</v>
      </c>
      <c r="BP7" s="85" t="s">
        <v>5</v>
      </c>
      <c r="BQ7" s="117" t="s">
        <v>0</v>
      </c>
      <c r="BR7" s="116" t="s">
        <v>194</v>
      </c>
      <c r="BS7" s="85" t="s">
        <v>18</v>
      </c>
      <c r="BT7" s="116" t="s">
        <v>195</v>
      </c>
      <c r="BU7" s="117" t="s">
        <v>0</v>
      </c>
      <c r="BV7" s="116" t="s">
        <v>197</v>
      </c>
      <c r="BW7" s="87" t="s">
        <v>20</v>
      </c>
      <c r="BX7" s="116" t="s">
        <v>217</v>
      </c>
      <c r="BY7" s="117" t="s">
        <v>0</v>
      </c>
      <c r="BZ7" s="89" t="s">
        <v>6</v>
      </c>
      <c r="CA7" s="27" t="s">
        <v>6</v>
      </c>
      <c r="CB7" s="85" t="s">
        <v>21</v>
      </c>
      <c r="CC7" s="83" t="s">
        <v>6</v>
      </c>
      <c r="CD7" s="117" t="s">
        <v>0</v>
      </c>
      <c r="CE7" s="116" t="s">
        <v>200</v>
      </c>
      <c r="CF7" s="116" t="s">
        <v>201</v>
      </c>
      <c r="CG7" s="116" t="s">
        <v>202</v>
      </c>
      <c r="CH7" s="116" t="s">
        <v>203</v>
      </c>
      <c r="CI7" s="117"/>
      <c r="CJ7" s="34" t="s">
        <v>90</v>
      </c>
      <c r="CK7" s="117"/>
      <c r="CL7" s="34"/>
      <c r="CM7" s="117"/>
      <c r="CN7" s="117"/>
      <c r="CO7" s="117"/>
    </row>
    <row r="8" spans="1:93" s="8" customFormat="1" ht="11.25" customHeight="1">
      <c r="A8" s="10"/>
      <c r="B8" s="117" t="s">
        <v>0</v>
      </c>
      <c r="C8" s="117" t="s">
        <v>0</v>
      </c>
      <c r="D8" s="117" t="s">
        <v>0</v>
      </c>
      <c r="E8" s="34"/>
      <c r="F8" s="117" t="s">
        <v>0</v>
      </c>
      <c r="G8" s="117" t="s">
        <v>0</v>
      </c>
      <c r="H8" s="117"/>
      <c r="I8" s="117" t="s">
        <v>128</v>
      </c>
      <c r="J8" s="30" t="s">
        <v>1</v>
      </c>
      <c r="K8" s="7" t="s">
        <v>0</v>
      </c>
      <c r="L8" s="28" t="s">
        <v>0</v>
      </c>
      <c r="M8" s="36"/>
      <c r="N8" s="37" t="s">
        <v>1</v>
      </c>
      <c r="O8" s="83" t="s">
        <v>129</v>
      </c>
      <c r="P8" s="33" t="s">
        <v>130</v>
      </c>
      <c r="Q8" s="34" t="s">
        <v>131</v>
      </c>
      <c r="R8" s="117" t="s">
        <v>132</v>
      </c>
      <c r="S8" s="111" t="s">
        <v>133</v>
      </c>
      <c r="T8" s="117" t="s">
        <v>134</v>
      </c>
      <c r="U8" s="41"/>
      <c r="V8" s="117" t="s">
        <v>134</v>
      </c>
      <c r="W8" s="117" t="s">
        <v>134</v>
      </c>
      <c r="X8" s="117" t="s">
        <v>134</v>
      </c>
      <c r="Y8" s="117"/>
      <c r="Z8" s="117"/>
      <c r="AA8" s="117"/>
      <c r="AB8" s="117"/>
      <c r="AC8" s="117"/>
      <c r="AD8" s="117"/>
      <c r="AE8" s="117"/>
      <c r="AF8" s="10"/>
      <c r="AG8" s="34" t="s">
        <v>23</v>
      </c>
      <c r="AH8" s="117"/>
      <c r="AI8" s="117"/>
      <c r="AJ8" s="117"/>
      <c r="AK8" s="117"/>
      <c r="AL8" s="117"/>
      <c r="AM8" s="117"/>
      <c r="AN8" s="117"/>
      <c r="AO8" s="39" t="s">
        <v>24</v>
      </c>
      <c r="AP8" s="117"/>
      <c r="AQ8" s="117"/>
      <c r="AR8" s="117"/>
      <c r="AS8" s="117"/>
      <c r="AT8" s="117"/>
      <c r="AU8" s="33" t="s">
        <v>25</v>
      </c>
      <c r="AV8" s="33" t="s">
        <v>26</v>
      </c>
      <c r="AW8" s="39" t="s">
        <v>27</v>
      </c>
      <c r="AX8" s="117"/>
      <c r="AY8" s="117"/>
      <c r="AZ8" s="34" t="s">
        <v>28</v>
      </c>
      <c r="BA8" s="34" t="s">
        <v>28</v>
      </c>
      <c r="BB8" s="117"/>
      <c r="BC8" s="117"/>
      <c r="BD8" s="117"/>
      <c r="BE8" s="39" t="s">
        <v>29</v>
      </c>
      <c r="BF8" s="117"/>
      <c r="BG8" s="117"/>
      <c r="BH8" s="117"/>
      <c r="BI8" s="117"/>
      <c r="BJ8" s="39" t="s">
        <v>14</v>
      </c>
      <c r="BK8" s="117"/>
      <c r="BL8" s="10"/>
      <c r="BM8" s="117" t="s">
        <v>0</v>
      </c>
      <c r="BN8" s="40" t="s">
        <v>31</v>
      </c>
      <c r="BO8" s="40" t="s">
        <v>32</v>
      </c>
      <c r="BP8" s="40" t="s">
        <v>30</v>
      </c>
      <c r="BQ8" s="117" t="s">
        <v>33</v>
      </c>
      <c r="BR8" s="117" t="s">
        <v>0</v>
      </c>
      <c r="BS8" s="40" t="s">
        <v>34</v>
      </c>
      <c r="BT8" s="117" t="s">
        <v>0</v>
      </c>
      <c r="BU8" s="117" t="s">
        <v>33</v>
      </c>
      <c r="BV8" s="117" t="s">
        <v>0</v>
      </c>
      <c r="BW8" s="40" t="s">
        <v>35</v>
      </c>
      <c r="BX8" s="117" t="s">
        <v>0</v>
      </c>
      <c r="BY8" s="117" t="s">
        <v>33</v>
      </c>
      <c r="BZ8" s="90" t="s">
        <v>36</v>
      </c>
      <c r="CA8" s="33" t="s">
        <v>36</v>
      </c>
      <c r="CB8" s="40" t="s">
        <v>37</v>
      </c>
      <c r="CC8" s="39" t="s">
        <v>36</v>
      </c>
      <c r="CD8" s="117" t="s">
        <v>33</v>
      </c>
      <c r="CE8" s="117" t="s">
        <v>0</v>
      </c>
      <c r="CF8" s="117" t="s">
        <v>0</v>
      </c>
      <c r="CG8" s="117" t="s">
        <v>0</v>
      </c>
      <c r="CH8" s="117" t="s">
        <v>38</v>
      </c>
      <c r="CI8" s="117"/>
      <c r="CJ8" s="34" t="s">
        <v>133</v>
      </c>
      <c r="CK8" s="117"/>
      <c r="CL8" s="34"/>
      <c r="CM8" s="117"/>
      <c r="CN8" s="117"/>
      <c r="CO8" s="117"/>
    </row>
    <row r="9" spans="1:93" s="8" customFormat="1" ht="11.25" customHeight="1">
      <c r="A9" s="10"/>
      <c r="B9" s="117" t="s">
        <v>0</v>
      </c>
      <c r="C9" s="117" t="s">
        <v>0</v>
      </c>
      <c r="D9" s="117" t="s">
        <v>0</v>
      </c>
      <c r="E9" s="34"/>
      <c r="F9" s="117" t="s">
        <v>0</v>
      </c>
      <c r="G9" s="117" t="s">
        <v>0</v>
      </c>
      <c r="H9" s="117"/>
      <c r="I9" s="117" t="s">
        <v>135</v>
      </c>
      <c r="J9" s="34" t="s">
        <v>3</v>
      </c>
      <c r="K9" s="35" t="s">
        <v>136</v>
      </c>
      <c r="L9" s="35" t="s">
        <v>137</v>
      </c>
      <c r="M9" s="35" t="s">
        <v>138</v>
      </c>
      <c r="N9" s="38" t="s">
        <v>139</v>
      </c>
      <c r="O9" s="39" t="s">
        <v>140</v>
      </c>
      <c r="P9" s="33" t="s">
        <v>141</v>
      </c>
      <c r="Q9" s="34" t="s">
        <v>142</v>
      </c>
      <c r="R9" s="117" t="s">
        <v>0</v>
      </c>
      <c r="S9" s="111" t="s">
        <v>143</v>
      </c>
      <c r="T9" s="117" t="s">
        <v>0</v>
      </c>
      <c r="U9" s="41"/>
      <c r="V9" s="117" t="s">
        <v>0</v>
      </c>
      <c r="W9" s="117" t="s">
        <v>0</v>
      </c>
      <c r="X9" s="117" t="s">
        <v>0</v>
      </c>
      <c r="Y9" s="117"/>
      <c r="Z9" s="117"/>
      <c r="AA9" s="117"/>
      <c r="AB9" s="117"/>
      <c r="AC9" s="117"/>
      <c r="AD9" s="117"/>
      <c r="AE9" s="117"/>
      <c r="AF9" s="10"/>
      <c r="AG9" s="34" t="s">
        <v>25</v>
      </c>
      <c r="AH9" s="117"/>
      <c r="AI9" s="117"/>
      <c r="AJ9" s="117"/>
      <c r="AK9" s="117"/>
      <c r="AL9" s="117"/>
      <c r="AM9" s="117"/>
      <c r="AN9" s="117"/>
      <c r="AO9" s="39" t="s">
        <v>39</v>
      </c>
      <c r="AP9" s="117"/>
      <c r="AQ9" s="117"/>
      <c r="AR9" s="117"/>
      <c r="AS9" s="117"/>
      <c r="AT9" s="117"/>
      <c r="AU9" s="33" t="s">
        <v>4</v>
      </c>
      <c r="AV9" s="33" t="s">
        <v>41</v>
      </c>
      <c r="AW9" s="39" t="s">
        <v>42</v>
      </c>
      <c r="AX9" s="117"/>
      <c r="AY9" s="117"/>
      <c r="AZ9" s="34" t="s">
        <v>41</v>
      </c>
      <c r="BA9" s="34" t="s">
        <v>43</v>
      </c>
      <c r="BB9" s="117"/>
      <c r="BC9" s="117"/>
      <c r="BD9" s="117"/>
      <c r="BE9" s="39" t="s">
        <v>44</v>
      </c>
      <c r="BF9" s="117"/>
      <c r="BG9" s="117"/>
      <c r="BH9" s="117"/>
      <c r="BI9" s="117"/>
      <c r="BJ9" s="39" t="s">
        <v>45</v>
      </c>
      <c r="BK9" s="117"/>
      <c r="BL9" s="10"/>
      <c r="BM9" s="117" t="s">
        <v>46</v>
      </c>
      <c r="BN9" s="40" t="s">
        <v>5</v>
      </c>
      <c r="BO9" s="40" t="s">
        <v>47</v>
      </c>
      <c r="BP9" s="40" t="s">
        <v>48</v>
      </c>
      <c r="BQ9" s="117" t="s">
        <v>25</v>
      </c>
      <c r="BR9" s="117"/>
      <c r="BS9" s="40" t="s">
        <v>49</v>
      </c>
      <c r="BT9" s="117"/>
      <c r="BU9" s="117" t="s">
        <v>25</v>
      </c>
      <c r="BV9" s="117"/>
      <c r="BW9" s="40" t="s">
        <v>50</v>
      </c>
      <c r="BX9" s="117"/>
      <c r="BY9" s="117" t="s">
        <v>25</v>
      </c>
      <c r="BZ9" s="90" t="s">
        <v>51</v>
      </c>
      <c r="CA9" s="33" t="s">
        <v>51</v>
      </c>
      <c r="CB9" s="40" t="s">
        <v>52</v>
      </c>
      <c r="CC9" s="39" t="s">
        <v>53</v>
      </c>
      <c r="CD9" s="117" t="s">
        <v>25</v>
      </c>
      <c r="CE9" s="117"/>
      <c r="CF9" s="117"/>
      <c r="CG9" s="117"/>
      <c r="CH9" s="117" t="s">
        <v>0</v>
      </c>
      <c r="CI9" s="117"/>
      <c r="CJ9" s="34" t="s">
        <v>143</v>
      </c>
      <c r="CK9" s="117"/>
      <c r="CL9" s="34"/>
      <c r="CM9" s="117"/>
      <c r="CN9" s="117"/>
      <c r="CO9" s="117"/>
    </row>
    <row r="10" spans="1:93" s="8" customFormat="1" ht="11.25" customHeight="1">
      <c r="A10" s="10"/>
      <c r="B10" s="117" t="s">
        <v>54</v>
      </c>
      <c r="C10" s="117" t="s">
        <v>54</v>
      </c>
      <c r="D10" s="117" t="s">
        <v>54</v>
      </c>
      <c r="E10" s="34"/>
      <c r="F10" s="117" t="s">
        <v>54</v>
      </c>
      <c r="G10" s="117" t="s">
        <v>54</v>
      </c>
      <c r="H10" s="117"/>
      <c r="I10" s="117" t="s">
        <v>0</v>
      </c>
      <c r="J10" s="34" t="s">
        <v>7</v>
      </c>
      <c r="K10" s="34" t="s">
        <v>144</v>
      </c>
      <c r="L10" s="34" t="s">
        <v>145</v>
      </c>
      <c r="M10" s="34" t="s">
        <v>71</v>
      </c>
      <c r="N10" s="38" t="s">
        <v>146</v>
      </c>
      <c r="O10" s="39" t="s">
        <v>147</v>
      </c>
      <c r="P10" s="33" t="s">
        <v>148</v>
      </c>
      <c r="Q10" s="34" t="s">
        <v>149</v>
      </c>
      <c r="R10" s="117" t="s">
        <v>124</v>
      </c>
      <c r="S10" s="111" t="s">
        <v>22</v>
      </c>
      <c r="T10" s="117"/>
      <c r="U10" s="41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0"/>
      <c r="AG10" s="34" t="s">
        <v>9</v>
      </c>
      <c r="AH10" s="117"/>
      <c r="AI10" s="117"/>
      <c r="AJ10" s="117"/>
      <c r="AK10" s="117"/>
      <c r="AL10" s="117"/>
      <c r="AM10" s="117"/>
      <c r="AN10" s="117"/>
      <c r="AO10" s="39" t="s">
        <v>55</v>
      </c>
      <c r="AP10" s="117"/>
      <c r="AQ10" s="117"/>
      <c r="AR10" s="117"/>
      <c r="AS10" s="117"/>
      <c r="AT10" s="117"/>
      <c r="AU10" s="33" t="s">
        <v>28</v>
      </c>
      <c r="AV10" s="33" t="s">
        <v>56</v>
      </c>
      <c r="AW10" s="39" t="s">
        <v>57</v>
      </c>
      <c r="AX10" s="117"/>
      <c r="AY10" s="117"/>
      <c r="AZ10" s="34" t="s">
        <v>58</v>
      </c>
      <c r="BA10" s="34" t="s">
        <v>59</v>
      </c>
      <c r="BB10" s="117"/>
      <c r="BC10" s="117"/>
      <c r="BD10" s="117"/>
      <c r="BE10" s="39" t="s">
        <v>60</v>
      </c>
      <c r="BF10" s="117"/>
      <c r="BG10" s="117"/>
      <c r="BH10" s="117"/>
      <c r="BI10" s="117"/>
      <c r="BJ10" s="39" t="s">
        <v>61</v>
      </c>
      <c r="BK10" s="117"/>
      <c r="BL10" s="10"/>
      <c r="BM10" s="117" t="s">
        <v>0</v>
      </c>
      <c r="BN10" s="40" t="s">
        <v>62</v>
      </c>
      <c r="BO10" s="40" t="s">
        <v>63</v>
      </c>
      <c r="BP10" s="40" t="s">
        <v>64</v>
      </c>
      <c r="BQ10" s="117" t="s">
        <v>19</v>
      </c>
      <c r="BR10" s="117"/>
      <c r="BS10" s="40" t="s">
        <v>65</v>
      </c>
      <c r="BT10" s="117"/>
      <c r="BU10" s="117" t="s">
        <v>19</v>
      </c>
      <c r="BV10" s="117"/>
      <c r="BW10" s="88" t="s">
        <v>66</v>
      </c>
      <c r="BX10" s="117"/>
      <c r="BY10" s="117" t="s">
        <v>19</v>
      </c>
      <c r="BZ10" s="90" t="s">
        <v>67</v>
      </c>
      <c r="CA10" s="33" t="s">
        <v>68</v>
      </c>
      <c r="CB10" s="40" t="s">
        <v>69</v>
      </c>
      <c r="CC10" s="39" t="s">
        <v>70</v>
      </c>
      <c r="CD10" s="117" t="s">
        <v>19</v>
      </c>
      <c r="CE10" s="117"/>
      <c r="CF10" s="117"/>
      <c r="CG10" s="117"/>
      <c r="CH10" s="117" t="s">
        <v>0</v>
      </c>
      <c r="CI10" s="117"/>
      <c r="CJ10" s="34" t="s">
        <v>22</v>
      </c>
      <c r="CK10" s="117"/>
      <c r="CL10" s="34"/>
      <c r="CM10" s="117"/>
      <c r="CN10" s="117"/>
      <c r="CO10" s="117"/>
    </row>
    <row r="11" spans="1:93" s="8" customFormat="1" ht="11.25" customHeight="1">
      <c r="A11" s="10"/>
      <c r="B11" s="117" t="s">
        <v>71</v>
      </c>
      <c r="C11" s="117" t="s">
        <v>71</v>
      </c>
      <c r="D11" s="117" t="s">
        <v>71</v>
      </c>
      <c r="E11" s="34"/>
      <c r="F11" s="117" t="s">
        <v>71</v>
      </c>
      <c r="G11" s="117" t="s">
        <v>71</v>
      </c>
      <c r="H11" s="117"/>
      <c r="I11" s="117" t="s">
        <v>124</v>
      </c>
      <c r="J11" s="34" t="s">
        <v>124</v>
      </c>
      <c r="K11" s="34" t="s">
        <v>124</v>
      </c>
      <c r="L11" s="34" t="s">
        <v>124</v>
      </c>
      <c r="M11" s="34"/>
      <c r="N11" s="38" t="s">
        <v>150</v>
      </c>
      <c r="O11" s="39" t="s">
        <v>151</v>
      </c>
      <c r="P11" s="33" t="s">
        <v>124</v>
      </c>
      <c r="Q11" s="34" t="s">
        <v>124</v>
      </c>
      <c r="R11" s="117" t="s">
        <v>0</v>
      </c>
      <c r="S11" s="111" t="s">
        <v>124</v>
      </c>
      <c r="T11" s="117"/>
      <c r="U11" s="41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"/>
      <c r="AG11" s="34" t="s">
        <v>72</v>
      </c>
      <c r="AH11" s="117"/>
      <c r="AI11" s="117"/>
      <c r="AJ11" s="117"/>
      <c r="AK11" s="117"/>
      <c r="AL11" s="117"/>
      <c r="AM11" s="117"/>
      <c r="AN11" s="117"/>
      <c r="AO11" s="39" t="s">
        <v>73</v>
      </c>
      <c r="AP11" s="117"/>
      <c r="AQ11" s="117"/>
      <c r="AR11" s="117"/>
      <c r="AS11" s="117"/>
      <c r="AT11" s="117"/>
      <c r="AU11" s="33" t="s">
        <v>41</v>
      </c>
      <c r="AV11" s="33" t="s">
        <v>74</v>
      </c>
      <c r="AW11" s="39" t="s">
        <v>75</v>
      </c>
      <c r="AX11" s="117"/>
      <c r="AY11" s="117"/>
      <c r="AZ11" s="34" t="s">
        <v>76</v>
      </c>
      <c r="BA11" s="34" t="s">
        <v>77</v>
      </c>
      <c r="BB11" s="117"/>
      <c r="BC11" s="117"/>
      <c r="BD11" s="117"/>
      <c r="BE11" s="41" t="s">
        <v>78</v>
      </c>
      <c r="BF11" s="117"/>
      <c r="BG11" s="117"/>
      <c r="BH11" s="117"/>
      <c r="BI11" s="117"/>
      <c r="BJ11" s="39" t="s">
        <v>79</v>
      </c>
      <c r="BK11" s="117"/>
      <c r="BL11" s="10"/>
      <c r="BM11" s="117"/>
      <c r="BN11" s="40" t="s">
        <v>80</v>
      </c>
      <c r="BO11" s="40" t="s">
        <v>81</v>
      </c>
      <c r="BP11" s="40" t="s">
        <v>82</v>
      </c>
      <c r="BQ11" s="117" t="s">
        <v>0</v>
      </c>
      <c r="BR11" s="117"/>
      <c r="BS11" s="40" t="s">
        <v>83</v>
      </c>
      <c r="BT11" s="117"/>
      <c r="BU11" s="117" t="s">
        <v>0</v>
      </c>
      <c r="BV11" s="117"/>
      <c r="BW11" s="40" t="s">
        <v>85</v>
      </c>
      <c r="BX11" s="117"/>
      <c r="BY11" s="117" t="s">
        <v>0</v>
      </c>
      <c r="BZ11" s="90" t="s">
        <v>86</v>
      </c>
      <c r="CA11" s="33" t="s">
        <v>41</v>
      </c>
      <c r="CB11" s="40" t="s">
        <v>87</v>
      </c>
      <c r="CC11" s="39" t="s">
        <v>79</v>
      </c>
      <c r="CD11" s="117" t="s">
        <v>0</v>
      </c>
      <c r="CE11" s="117"/>
      <c r="CF11" s="117"/>
      <c r="CG11" s="117"/>
      <c r="CH11" s="117" t="s">
        <v>88</v>
      </c>
      <c r="CI11" s="117"/>
      <c r="CJ11" s="34" t="s">
        <v>126</v>
      </c>
      <c r="CK11" s="117"/>
      <c r="CL11" s="34"/>
      <c r="CM11" s="117"/>
      <c r="CN11" s="117"/>
      <c r="CO11" s="117"/>
    </row>
    <row r="12" spans="1:93" s="8" customFormat="1" ht="11.25" customHeight="1">
      <c r="A12" s="42"/>
      <c r="B12" s="118" t="s">
        <v>89</v>
      </c>
      <c r="C12" s="118" t="s">
        <v>89</v>
      </c>
      <c r="D12" s="118" t="s">
        <v>89</v>
      </c>
      <c r="E12" s="44"/>
      <c r="F12" s="118" t="s">
        <v>89</v>
      </c>
      <c r="G12" s="118" t="s">
        <v>89</v>
      </c>
      <c r="H12" s="118"/>
      <c r="I12" s="118" t="s">
        <v>127</v>
      </c>
      <c r="J12" s="44" t="s">
        <v>127</v>
      </c>
      <c r="K12" s="44" t="s">
        <v>127</v>
      </c>
      <c r="L12" s="44" t="s">
        <v>127</v>
      </c>
      <c r="M12" s="44" t="s">
        <v>152</v>
      </c>
      <c r="N12" s="46" t="s">
        <v>223</v>
      </c>
      <c r="O12" s="84" t="s">
        <v>153</v>
      </c>
      <c r="P12" s="43" t="s">
        <v>127</v>
      </c>
      <c r="Q12" s="44" t="s">
        <v>127</v>
      </c>
      <c r="R12" s="118" t="s">
        <v>127</v>
      </c>
      <c r="S12" s="112" t="s">
        <v>127</v>
      </c>
      <c r="T12" s="118" t="s">
        <v>106</v>
      </c>
      <c r="U12" s="45"/>
      <c r="V12" s="118" t="s">
        <v>106</v>
      </c>
      <c r="W12" s="118" t="s">
        <v>106</v>
      </c>
      <c r="X12" s="118" t="s">
        <v>106</v>
      </c>
      <c r="Y12" s="118" t="s">
        <v>84</v>
      </c>
      <c r="Z12" s="118" t="s">
        <v>91</v>
      </c>
      <c r="AA12" s="118" t="s">
        <v>91</v>
      </c>
      <c r="AB12" s="118" t="s">
        <v>91</v>
      </c>
      <c r="AC12" s="118" t="s">
        <v>91</v>
      </c>
      <c r="AD12" s="118" t="s">
        <v>91</v>
      </c>
      <c r="AE12" s="118" t="s">
        <v>91</v>
      </c>
      <c r="AF12" s="42"/>
      <c r="AG12" s="44" t="s">
        <v>84</v>
      </c>
      <c r="AH12" s="118" t="s">
        <v>91</v>
      </c>
      <c r="AI12" s="118" t="s">
        <v>91</v>
      </c>
      <c r="AJ12" s="118" t="s">
        <v>91</v>
      </c>
      <c r="AK12" s="118" t="s">
        <v>91</v>
      </c>
      <c r="AL12" s="118" t="s">
        <v>91</v>
      </c>
      <c r="AM12" s="118" t="s">
        <v>84</v>
      </c>
      <c r="AN12" s="118" t="s">
        <v>91</v>
      </c>
      <c r="AO12" s="84" t="s">
        <v>93</v>
      </c>
      <c r="AP12" s="118" t="s">
        <v>84</v>
      </c>
      <c r="AQ12" s="118" t="s">
        <v>91</v>
      </c>
      <c r="AR12" s="118" t="s">
        <v>91</v>
      </c>
      <c r="AS12" s="118" t="s">
        <v>91</v>
      </c>
      <c r="AT12" s="118" t="s">
        <v>91</v>
      </c>
      <c r="AU12" s="43" t="s">
        <v>92</v>
      </c>
      <c r="AV12" s="43" t="s">
        <v>94</v>
      </c>
      <c r="AW12" s="84" t="s">
        <v>95</v>
      </c>
      <c r="AX12" s="118" t="s">
        <v>91</v>
      </c>
      <c r="AY12" s="118" t="s">
        <v>91</v>
      </c>
      <c r="AZ12" s="44" t="s">
        <v>92</v>
      </c>
      <c r="BA12" s="44" t="s">
        <v>40</v>
      </c>
      <c r="BB12" s="118" t="s">
        <v>84</v>
      </c>
      <c r="BC12" s="118" t="s">
        <v>91</v>
      </c>
      <c r="BD12" s="118" t="s">
        <v>91</v>
      </c>
      <c r="BE12" s="45" t="s">
        <v>96</v>
      </c>
      <c r="BF12" s="118" t="s">
        <v>91</v>
      </c>
      <c r="BG12" s="118" t="s">
        <v>91</v>
      </c>
      <c r="BH12" s="118" t="s">
        <v>91</v>
      </c>
      <c r="BI12" s="118" t="s">
        <v>91</v>
      </c>
      <c r="BJ12" s="84" t="s">
        <v>97</v>
      </c>
      <c r="BK12" s="118" t="s">
        <v>84</v>
      </c>
      <c r="BL12" s="42"/>
      <c r="BM12" s="118" t="s">
        <v>92</v>
      </c>
      <c r="BN12" s="86" t="s">
        <v>98</v>
      </c>
      <c r="BO12" s="86" t="s">
        <v>99</v>
      </c>
      <c r="BP12" s="86" t="s">
        <v>100</v>
      </c>
      <c r="BQ12" s="118" t="s">
        <v>101</v>
      </c>
      <c r="BR12" s="118" t="s">
        <v>19</v>
      </c>
      <c r="BS12" s="86" t="s">
        <v>102</v>
      </c>
      <c r="BT12" s="118" t="s">
        <v>19</v>
      </c>
      <c r="BU12" s="118" t="s">
        <v>101</v>
      </c>
      <c r="BV12" s="118" t="s">
        <v>19</v>
      </c>
      <c r="BW12" s="86" t="s">
        <v>103</v>
      </c>
      <c r="BX12" s="118" t="s">
        <v>19</v>
      </c>
      <c r="BY12" s="118" t="s">
        <v>101</v>
      </c>
      <c r="BZ12" s="91" t="s">
        <v>104</v>
      </c>
      <c r="CA12" s="43" t="s">
        <v>92</v>
      </c>
      <c r="CB12" s="86" t="s">
        <v>105</v>
      </c>
      <c r="CC12" s="84" t="s">
        <v>97</v>
      </c>
      <c r="CD12" s="118" t="s">
        <v>101</v>
      </c>
      <c r="CE12" s="118" t="s">
        <v>19</v>
      </c>
      <c r="CF12" s="118" t="s">
        <v>19</v>
      </c>
      <c r="CG12" s="118" t="s">
        <v>19</v>
      </c>
      <c r="CH12" s="118" t="s">
        <v>106</v>
      </c>
      <c r="CI12" s="118"/>
      <c r="CJ12" s="44" t="s">
        <v>90</v>
      </c>
      <c r="CK12" s="118"/>
      <c r="CL12" s="44"/>
      <c r="CM12" s="118"/>
      <c r="CN12" s="118"/>
      <c r="CO12" s="118"/>
    </row>
    <row r="13" spans="1:64" s="8" customFormat="1" ht="16.5" customHeight="1">
      <c r="A13" s="47" t="s">
        <v>154</v>
      </c>
      <c r="B13" s="16"/>
      <c r="C13" s="16"/>
      <c r="G13" s="8" t="s">
        <v>2</v>
      </c>
      <c r="AF13" s="50" t="s">
        <v>0</v>
      </c>
      <c r="BL13" s="50" t="s">
        <v>0</v>
      </c>
    </row>
    <row r="14" spans="1:93" s="8" customFormat="1" ht="11.25" customHeight="1">
      <c r="A14" s="48" t="s">
        <v>226</v>
      </c>
      <c r="B14" s="53">
        <v>3.52833333333333</v>
      </c>
      <c r="C14" s="53">
        <v>1.6641666666666666</v>
      </c>
      <c r="D14" s="54">
        <v>45.84166666666667</v>
      </c>
      <c r="E14" s="5"/>
      <c r="F14" s="62">
        <v>1078257</v>
      </c>
      <c r="G14" s="62">
        <v>595214.4166666666</v>
      </c>
      <c r="H14" s="62">
        <v>582454.25</v>
      </c>
      <c r="I14" s="62">
        <v>558595.8333333334</v>
      </c>
      <c r="J14" s="62">
        <v>487356</v>
      </c>
      <c r="K14" s="56">
        <v>388737.5</v>
      </c>
      <c r="L14" s="62">
        <v>3061.8333333333335</v>
      </c>
      <c r="M14" s="62">
        <v>95557.08333333333</v>
      </c>
      <c r="N14" s="63">
        <v>56465</v>
      </c>
      <c r="O14" s="79">
        <v>14774.583333333334</v>
      </c>
      <c r="P14" s="62">
        <v>3976.8333333333335</v>
      </c>
      <c r="Q14" s="62">
        <v>19881.166666666668</v>
      </c>
      <c r="R14" s="62">
        <v>12760</v>
      </c>
      <c r="S14" s="62">
        <v>394096.3333333333</v>
      </c>
      <c r="T14" s="62">
        <v>88946.33333333333</v>
      </c>
      <c r="U14" s="62"/>
      <c r="V14" s="62">
        <v>1078257</v>
      </c>
      <c r="W14" s="62">
        <v>455814.5833333333</v>
      </c>
      <c r="X14" s="62">
        <v>357636.1666666667</v>
      </c>
      <c r="Y14" s="62">
        <v>79879</v>
      </c>
      <c r="Z14" s="62">
        <v>8170.916666666667</v>
      </c>
      <c r="AA14" s="62">
        <v>9072.166666666666</v>
      </c>
      <c r="AB14" s="62">
        <v>7330.083333333333</v>
      </c>
      <c r="AC14" s="62">
        <v>4043.0833333333335</v>
      </c>
      <c r="AD14" s="63">
        <v>9537.583333333334</v>
      </c>
      <c r="AE14" s="79">
        <v>2967</v>
      </c>
      <c r="AF14" s="48" t="s">
        <v>226</v>
      </c>
      <c r="AG14" s="56">
        <v>3261.9166666666665</v>
      </c>
      <c r="AH14" s="56">
        <v>5477.25</v>
      </c>
      <c r="AI14" s="56">
        <v>8116.25</v>
      </c>
      <c r="AJ14" s="56">
        <v>3485.8333333333335</v>
      </c>
      <c r="AK14" s="56">
        <v>3856.75</v>
      </c>
      <c r="AL14" s="56">
        <v>14560.083333333334</v>
      </c>
      <c r="AM14" s="56">
        <v>24114</v>
      </c>
      <c r="AN14" s="56">
        <v>16266</v>
      </c>
      <c r="AO14" s="56">
        <v>7847</v>
      </c>
      <c r="AP14" s="56">
        <v>20841</v>
      </c>
      <c r="AQ14" s="56">
        <v>8891.083333333334</v>
      </c>
      <c r="AR14" s="56">
        <v>6173</v>
      </c>
      <c r="AS14" s="57">
        <v>1287.25</v>
      </c>
      <c r="AT14" s="58">
        <v>4489.083333333333</v>
      </c>
      <c r="AU14" s="57">
        <v>12599</v>
      </c>
      <c r="AV14" s="56">
        <v>4353.166666666667</v>
      </c>
      <c r="AW14" s="56">
        <v>1281.5833333333333</v>
      </c>
      <c r="AX14" s="56">
        <v>989.25</v>
      </c>
      <c r="AY14" s="56">
        <v>2642.0833333333335</v>
      </c>
      <c r="AZ14" s="56">
        <v>2319.4166666666665</v>
      </c>
      <c r="BA14" s="56">
        <v>1014.0833333333334</v>
      </c>
      <c r="BB14" s="56">
        <v>20264.166666666668</v>
      </c>
      <c r="BC14" s="56">
        <v>857.3333333333334</v>
      </c>
      <c r="BD14" s="56">
        <v>8183.083333333333</v>
      </c>
      <c r="BE14" s="56">
        <v>3768.5833333333335</v>
      </c>
      <c r="BF14" s="56">
        <v>1744.3333333333333</v>
      </c>
      <c r="BG14" s="56">
        <v>397.1666666666667</v>
      </c>
      <c r="BH14" s="56">
        <v>1461.1666666666667</v>
      </c>
      <c r="BI14" s="56">
        <v>2219.6666666666665</v>
      </c>
      <c r="BJ14" s="56">
        <v>1632</v>
      </c>
      <c r="BK14" s="57">
        <v>10386.416666666666</v>
      </c>
      <c r="BL14" s="48" t="s">
        <v>226</v>
      </c>
      <c r="BM14" s="56">
        <v>1731.0833333333333</v>
      </c>
      <c r="BN14" s="56">
        <v>490.1666666666667</v>
      </c>
      <c r="BO14" s="56">
        <v>2422</v>
      </c>
      <c r="BP14" s="56">
        <v>5742.75</v>
      </c>
      <c r="BQ14" s="56">
        <v>41551.916666666664</v>
      </c>
      <c r="BR14" s="56">
        <v>8510.5</v>
      </c>
      <c r="BS14" s="56">
        <v>24456.833333333332</v>
      </c>
      <c r="BT14" s="56">
        <v>8584</v>
      </c>
      <c r="BU14" s="56">
        <v>19161.75</v>
      </c>
      <c r="BV14" s="56">
        <v>14113.25</v>
      </c>
      <c r="BW14" s="56">
        <v>578.75</v>
      </c>
      <c r="BX14" s="56">
        <v>4469.916666666667</v>
      </c>
      <c r="BY14" s="56">
        <v>34295.416666666664</v>
      </c>
      <c r="BZ14" s="56">
        <v>3814</v>
      </c>
      <c r="CA14" s="57">
        <v>7432.416666666667</v>
      </c>
      <c r="CB14" s="56">
        <v>4824.25</v>
      </c>
      <c r="CC14" s="56">
        <v>18224.583333333332</v>
      </c>
      <c r="CD14" s="56">
        <v>94543.33333333333</v>
      </c>
      <c r="CE14" s="56">
        <v>18735.5</v>
      </c>
      <c r="CF14" s="56">
        <v>34670.166666666664</v>
      </c>
      <c r="CG14" s="56">
        <v>30780.166666666668</v>
      </c>
      <c r="CH14" s="56">
        <v>10357.5</v>
      </c>
      <c r="CI14" s="56">
        <v>98179</v>
      </c>
      <c r="CJ14" s="56">
        <v>535505.4166666666</v>
      </c>
      <c r="CK14" s="56">
        <v>86937.08333333333</v>
      </c>
      <c r="CL14" s="56"/>
      <c r="CM14" s="56">
        <v>497035.9166666667</v>
      </c>
      <c r="CN14" s="56">
        <v>139399.75</v>
      </c>
      <c r="CO14" s="57">
        <v>98091.5</v>
      </c>
    </row>
    <row r="15" spans="1:93" s="8" customFormat="1" ht="11.25" customHeight="1">
      <c r="A15" s="11" t="s">
        <v>156</v>
      </c>
      <c r="B15" s="52">
        <v>3.499166666666667</v>
      </c>
      <c r="C15" s="52">
        <v>1.6625</v>
      </c>
      <c r="D15" s="21">
        <v>46.2</v>
      </c>
      <c r="E15" s="9"/>
      <c r="F15" s="64">
        <v>1081992</v>
      </c>
      <c r="G15" s="64">
        <v>588916</v>
      </c>
      <c r="H15" s="64">
        <v>575969.1666666666</v>
      </c>
      <c r="I15" s="64">
        <v>551282.9166666666</v>
      </c>
      <c r="J15" s="64">
        <v>480121.8333333333</v>
      </c>
      <c r="K15" s="64">
        <v>386466.1666666667</v>
      </c>
      <c r="L15" s="64">
        <v>2716</v>
      </c>
      <c r="M15" s="64">
        <v>90939.83333333333</v>
      </c>
      <c r="N15" s="65">
        <v>56263</v>
      </c>
      <c r="O15" s="80">
        <v>14897.666666666666</v>
      </c>
      <c r="P15" s="64">
        <v>3311.5833333333335</v>
      </c>
      <c r="Q15" s="64">
        <v>21374.5</v>
      </c>
      <c r="R15" s="64">
        <v>12947.25</v>
      </c>
      <c r="S15" s="64">
        <v>405673.25</v>
      </c>
      <c r="T15" s="64">
        <v>87402.41666666667</v>
      </c>
      <c r="U15" s="64"/>
      <c r="V15" s="64">
        <v>1081992</v>
      </c>
      <c r="W15" s="64">
        <v>446581.0833333333</v>
      </c>
      <c r="X15" s="64">
        <v>353552.0833333333</v>
      </c>
      <c r="Y15" s="64">
        <v>80168.91666666667</v>
      </c>
      <c r="Z15" s="64">
        <v>8003.666666666667</v>
      </c>
      <c r="AA15" s="64">
        <v>8855.666666666666</v>
      </c>
      <c r="AB15" s="64">
        <v>7285.666666666667</v>
      </c>
      <c r="AC15" s="64">
        <v>3955.25</v>
      </c>
      <c r="AD15" s="65">
        <v>10069.833333333334</v>
      </c>
      <c r="AE15" s="80">
        <v>2904.3333333333335</v>
      </c>
      <c r="AF15" s="11" t="s">
        <v>156</v>
      </c>
      <c r="AG15" s="55">
        <v>3302</v>
      </c>
      <c r="AH15" s="55">
        <v>5431.666666666667</v>
      </c>
      <c r="AI15" s="55">
        <v>8284</v>
      </c>
      <c r="AJ15" s="55">
        <v>3596.4166666666665</v>
      </c>
      <c r="AK15" s="55">
        <v>3876.1666666666665</v>
      </c>
      <c r="AL15" s="55">
        <v>14604.083333333334</v>
      </c>
      <c r="AM15" s="55">
        <v>22241.916666666668</v>
      </c>
      <c r="AN15" s="55">
        <v>15425.833333333334</v>
      </c>
      <c r="AO15" s="55">
        <v>6816.166666666667</v>
      </c>
      <c r="AP15" s="55">
        <v>20838.583333333332</v>
      </c>
      <c r="AQ15" s="55">
        <v>8885.166666666666</v>
      </c>
      <c r="AR15" s="55">
        <v>6131</v>
      </c>
      <c r="AS15" s="23">
        <v>1137.6666666666667</v>
      </c>
      <c r="AT15" s="59">
        <v>4685.083333333333</v>
      </c>
      <c r="AU15" s="23">
        <v>12185.666666666666</v>
      </c>
      <c r="AV15" s="55">
        <v>4148.25</v>
      </c>
      <c r="AW15" s="55">
        <v>1120.9166666666667</v>
      </c>
      <c r="AX15" s="55">
        <v>990.4166666666666</v>
      </c>
      <c r="AY15" s="55">
        <v>2529.5833333333335</v>
      </c>
      <c r="AZ15" s="55">
        <v>2309.3333333333335</v>
      </c>
      <c r="BA15" s="55">
        <v>1087.1666666666667</v>
      </c>
      <c r="BB15" s="55">
        <v>19080.666666666668</v>
      </c>
      <c r="BC15" s="55">
        <v>675.1666666666666</v>
      </c>
      <c r="BD15" s="55">
        <v>7688.5</v>
      </c>
      <c r="BE15" s="55">
        <v>3681.25</v>
      </c>
      <c r="BF15" s="55">
        <v>1665.25</v>
      </c>
      <c r="BG15" s="55">
        <v>321.9166666666667</v>
      </c>
      <c r="BH15" s="55">
        <v>1396</v>
      </c>
      <c r="BI15" s="55">
        <v>2103.3333333333335</v>
      </c>
      <c r="BJ15" s="55">
        <v>1548.9166666666667</v>
      </c>
      <c r="BK15" s="23">
        <v>10565.166666666666</v>
      </c>
      <c r="BL15" s="11" t="s">
        <v>156</v>
      </c>
      <c r="BM15" s="55">
        <v>1775.6666666666667</v>
      </c>
      <c r="BN15" s="55">
        <v>532.3333333333334</v>
      </c>
      <c r="BO15" s="55">
        <v>2441.1666666666665</v>
      </c>
      <c r="BP15" s="55">
        <v>5815.916666666667</v>
      </c>
      <c r="BQ15" s="55">
        <v>41295.333333333336</v>
      </c>
      <c r="BR15" s="55">
        <v>8100.583333333333</v>
      </c>
      <c r="BS15" s="55">
        <v>24353.833333333332</v>
      </c>
      <c r="BT15" s="55">
        <v>8840.916666666666</v>
      </c>
      <c r="BU15" s="55">
        <v>18765.833333333332</v>
      </c>
      <c r="BV15" s="55">
        <v>14082.333333333334</v>
      </c>
      <c r="BW15" s="55">
        <v>589.4166666666666</v>
      </c>
      <c r="BX15" s="55">
        <v>4094.1666666666665</v>
      </c>
      <c r="BY15" s="55">
        <v>34483.666666666664</v>
      </c>
      <c r="BZ15" s="55">
        <v>3665.0833333333335</v>
      </c>
      <c r="CA15" s="23">
        <v>7492</v>
      </c>
      <c r="CB15" s="55">
        <v>4870.666666666667</v>
      </c>
      <c r="CC15" s="55">
        <v>18455.583333333332</v>
      </c>
      <c r="CD15" s="55">
        <v>93926.16666666667</v>
      </c>
      <c r="CE15" s="55">
        <v>20022.333333333332</v>
      </c>
      <c r="CF15" s="55">
        <v>32265.75</v>
      </c>
      <c r="CG15" s="55">
        <v>29754.333333333332</v>
      </c>
      <c r="CH15" s="55">
        <v>11883.583333333334</v>
      </c>
      <c r="CI15" s="55">
        <v>93028.91666666667</v>
      </c>
      <c r="CJ15" s="55">
        <v>550403.4166666666</v>
      </c>
      <c r="CK15" s="55">
        <v>85007.58333333333</v>
      </c>
      <c r="CL15" s="55"/>
      <c r="CM15" s="55">
        <v>495887.3333333333</v>
      </c>
      <c r="CN15" s="55">
        <v>142335.41666666666</v>
      </c>
      <c r="CO15" s="23">
        <v>98723</v>
      </c>
    </row>
    <row r="16" spans="1:93" s="8" customFormat="1" ht="11.25" customHeight="1">
      <c r="A16" s="11" t="s">
        <v>162</v>
      </c>
      <c r="B16" s="52">
        <v>3.52</v>
      </c>
      <c r="C16" s="52">
        <v>1.65</v>
      </c>
      <c r="D16" s="21">
        <v>45.94166666666666</v>
      </c>
      <c r="E16" s="9"/>
      <c r="F16" s="64">
        <v>1060739.5833333333</v>
      </c>
      <c r="G16" s="64">
        <v>574675.9166666666</v>
      </c>
      <c r="H16" s="64">
        <v>561662.8333333334</v>
      </c>
      <c r="I16" s="64">
        <v>537461</v>
      </c>
      <c r="J16" s="64">
        <v>468309.5833333333</v>
      </c>
      <c r="K16" s="64">
        <v>381995.0833333333</v>
      </c>
      <c r="L16" s="64">
        <v>2467.1666666666665</v>
      </c>
      <c r="M16" s="64">
        <v>83847.16666666667</v>
      </c>
      <c r="N16" s="65">
        <v>55943</v>
      </c>
      <c r="O16" s="80">
        <v>13207.5</v>
      </c>
      <c r="P16" s="64">
        <v>3426.75</v>
      </c>
      <c r="Q16" s="64">
        <v>20775.416666666668</v>
      </c>
      <c r="R16" s="64">
        <v>13013.083333333334</v>
      </c>
      <c r="S16" s="64">
        <v>400346.5833333333</v>
      </c>
      <c r="T16" s="64">
        <v>85716.91666666667</v>
      </c>
      <c r="U16" s="64"/>
      <c r="V16" s="64">
        <v>1060739.5833333333</v>
      </c>
      <c r="W16" s="64">
        <v>436943</v>
      </c>
      <c r="X16" s="64">
        <v>346177</v>
      </c>
      <c r="Y16" s="64">
        <v>78058.91666666667</v>
      </c>
      <c r="Z16" s="64">
        <v>7792.916666666667</v>
      </c>
      <c r="AA16" s="64">
        <v>8283.5</v>
      </c>
      <c r="AB16" s="64">
        <v>7012</v>
      </c>
      <c r="AC16" s="64">
        <v>4021</v>
      </c>
      <c r="AD16" s="65">
        <v>9233</v>
      </c>
      <c r="AE16" s="80">
        <v>2920</v>
      </c>
      <c r="AF16" s="11" t="s">
        <v>162</v>
      </c>
      <c r="AG16" s="55">
        <v>3246.25</v>
      </c>
      <c r="AH16" s="55">
        <v>5364.416666666667</v>
      </c>
      <c r="AI16" s="55">
        <v>8255.416666666666</v>
      </c>
      <c r="AJ16" s="55">
        <v>3747</v>
      </c>
      <c r="AK16" s="55">
        <v>3668.6666666666665</v>
      </c>
      <c r="AL16" s="55">
        <v>14514.333333333334</v>
      </c>
      <c r="AM16" s="55">
        <v>22614.166666666668</v>
      </c>
      <c r="AN16" s="55">
        <v>15617.583333333334</v>
      </c>
      <c r="AO16" s="55">
        <v>6996.75</v>
      </c>
      <c r="AP16" s="55">
        <v>20680.333333333332</v>
      </c>
      <c r="AQ16" s="55">
        <v>8833</v>
      </c>
      <c r="AR16" s="55">
        <v>6054.666666666667</v>
      </c>
      <c r="AS16" s="23">
        <v>1089.5833333333333</v>
      </c>
      <c r="AT16" s="59">
        <v>4703.166666666667</v>
      </c>
      <c r="AU16" s="23">
        <v>12110.083333333334</v>
      </c>
      <c r="AV16" s="55">
        <v>4251.583333333333</v>
      </c>
      <c r="AW16" s="55">
        <v>1091.75</v>
      </c>
      <c r="AX16" s="55">
        <v>932.4166666666666</v>
      </c>
      <c r="AY16" s="55">
        <v>2525.5</v>
      </c>
      <c r="AZ16" s="55">
        <v>2322.5833333333335</v>
      </c>
      <c r="BA16" s="55">
        <v>986.3333333333334</v>
      </c>
      <c r="BB16" s="55">
        <v>18876.25</v>
      </c>
      <c r="BC16" s="55">
        <v>646.5</v>
      </c>
      <c r="BD16" s="55">
        <v>7656.166666666667</v>
      </c>
      <c r="BE16" s="55">
        <v>3654.25</v>
      </c>
      <c r="BF16" s="55">
        <v>1652.4166666666667</v>
      </c>
      <c r="BG16" s="55">
        <v>360</v>
      </c>
      <c r="BH16" s="55">
        <v>1345.3333333333333</v>
      </c>
      <c r="BI16" s="55">
        <v>2090.25</v>
      </c>
      <c r="BJ16" s="55">
        <v>1472</v>
      </c>
      <c r="BK16" s="23">
        <v>10883.833333333334</v>
      </c>
      <c r="BL16" s="11" t="s">
        <v>162</v>
      </c>
      <c r="BM16" s="55">
        <v>1824.9166666666667</v>
      </c>
      <c r="BN16" s="55">
        <v>520</v>
      </c>
      <c r="BO16" s="55">
        <v>2539.9166666666665</v>
      </c>
      <c r="BP16" s="55">
        <v>5999.166666666667</v>
      </c>
      <c r="BQ16" s="55">
        <v>40610</v>
      </c>
      <c r="BR16" s="55">
        <v>8048</v>
      </c>
      <c r="BS16" s="55">
        <v>22819.75</v>
      </c>
      <c r="BT16" s="55">
        <v>9742.166666666666</v>
      </c>
      <c r="BU16" s="55">
        <v>17813.083333333332</v>
      </c>
      <c r="BV16" s="55">
        <v>12858.333333333334</v>
      </c>
      <c r="BW16" s="55">
        <v>573.6666666666666</v>
      </c>
      <c r="BX16" s="55">
        <v>4380.833333333333</v>
      </c>
      <c r="BY16" s="55">
        <v>35284.166666666664</v>
      </c>
      <c r="BZ16" s="55">
        <v>4219.833333333333</v>
      </c>
      <c r="CA16" s="23">
        <v>7644.75</v>
      </c>
      <c r="CB16" s="55">
        <v>4831.5</v>
      </c>
      <c r="CC16" s="55">
        <v>18588</v>
      </c>
      <c r="CD16" s="55">
        <v>89246</v>
      </c>
      <c r="CE16" s="55">
        <v>19398.416666666668</v>
      </c>
      <c r="CF16" s="55">
        <v>31277</v>
      </c>
      <c r="CG16" s="55">
        <v>28303.25</v>
      </c>
      <c r="CH16" s="55">
        <v>10267.166666666666</v>
      </c>
      <c r="CI16" s="55">
        <v>90765.83333333333</v>
      </c>
      <c r="CJ16" s="55">
        <v>539391.6666666666</v>
      </c>
      <c r="CK16" s="55">
        <v>84404.91666666667</v>
      </c>
      <c r="CL16" s="55"/>
      <c r="CM16" s="55">
        <v>483909.9166666667</v>
      </c>
      <c r="CN16" s="55">
        <v>137732.91666666666</v>
      </c>
      <c r="CO16" s="23">
        <v>94003.33333333333</v>
      </c>
    </row>
    <row r="17" spans="1:93" s="8" customFormat="1" ht="11.25" customHeight="1">
      <c r="A17" s="11" t="s">
        <v>224</v>
      </c>
      <c r="B17" s="52">
        <v>3.4633333333333334</v>
      </c>
      <c r="C17" s="52">
        <v>1.6541666666666666</v>
      </c>
      <c r="D17" s="21">
        <v>46.18333333333334</v>
      </c>
      <c r="E17" s="9"/>
      <c r="F17" s="64">
        <v>1044312.1666666666</v>
      </c>
      <c r="G17" s="64">
        <v>560954</v>
      </c>
      <c r="H17" s="64">
        <v>550088</v>
      </c>
      <c r="I17" s="64">
        <v>526331.4166666666</v>
      </c>
      <c r="J17" s="64">
        <v>460436.3333333333</v>
      </c>
      <c r="K17" s="64">
        <v>379700</v>
      </c>
      <c r="L17" s="64">
        <v>2363.0833333333335</v>
      </c>
      <c r="M17" s="64">
        <v>78373.58333333333</v>
      </c>
      <c r="N17" s="65">
        <v>53645</v>
      </c>
      <c r="O17" s="80">
        <v>12250.25</v>
      </c>
      <c r="P17" s="64">
        <v>3746.5</v>
      </c>
      <c r="Q17" s="64">
        <v>20010</v>
      </c>
      <c r="R17" s="64">
        <v>10866.083333333334</v>
      </c>
      <c r="S17" s="64">
        <v>400889.5833333333</v>
      </c>
      <c r="T17" s="64">
        <v>82468</v>
      </c>
      <c r="U17" s="64"/>
      <c r="V17" s="64">
        <v>1044312.1666666666</v>
      </c>
      <c r="W17" s="64">
        <v>429108.75</v>
      </c>
      <c r="X17" s="64">
        <v>340977.3333333333</v>
      </c>
      <c r="Y17" s="64">
        <v>74888.91666666667</v>
      </c>
      <c r="Z17" s="64">
        <v>7324.083333333333</v>
      </c>
      <c r="AA17" s="64">
        <v>7788.166666666667</v>
      </c>
      <c r="AB17" s="64">
        <v>6694.833333333333</v>
      </c>
      <c r="AC17" s="64">
        <v>3819.5</v>
      </c>
      <c r="AD17" s="65">
        <v>8512</v>
      </c>
      <c r="AE17" s="80">
        <v>2696.3333333333335</v>
      </c>
      <c r="AF17" s="11" t="s">
        <v>224</v>
      </c>
      <c r="AG17" s="55">
        <v>3185</v>
      </c>
      <c r="AH17" s="55">
        <v>5194.833333333333</v>
      </c>
      <c r="AI17" s="55">
        <v>8216.666666666666</v>
      </c>
      <c r="AJ17" s="55">
        <v>3686</v>
      </c>
      <c r="AK17" s="55">
        <v>3611</v>
      </c>
      <c r="AL17" s="55">
        <v>14159</v>
      </c>
      <c r="AM17" s="55">
        <v>21674</v>
      </c>
      <c r="AN17" s="55">
        <v>15423.666666666666</v>
      </c>
      <c r="AO17" s="55">
        <v>6250.083333333333</v>
      </c>
      <c r="AP17" s="55">
        <v>21123.833333333332</v>
      </c>
      <c r="AQ17" s="55">
        <v>9063.25</v>
      </c>
      <c r="AR17" s="55">
        <v>6073.166666666667</v>
      </c>
      <c r="AS17" s="23">
        <v>1194.1666666666667</v>
      </c>
      <c r="AT17" s="59">
        <v>4793.166666666667</v>
      </c>
      <c r="AU17" s="23">
        <v>11208.333333333334</v>
      </c>
      <c r="AV17" s="55">
        <v>3606.3333333333335</v>
      </c>
      <c r="AW17" s="55">
        <v>1041.1666666666667</v>
      </c>
      <c r="AX17" s="55">
        <v>934.8333333333334</v>
      </c>
      <c r="AY17" s="55">
        <v>2448.25</v>
      </c>
      <c r="AZ17" s="55">
        <v>2250.25</v>
      </c>
      <c r="BA17" s="55">
        <v>927.3333333333334</v>
      </c>
      <c r="BB17" s="55">
        <v>17192.25</v>
      </c>
      <c r="BC17" s="55">
        <v>676.0833333333334</v>
      </c>
      <c r="BD17" s="55">
        <v>6776.833333333333</v>
      </c>
      <c r="BE17" s="55">
        <v>3358.25</v>
      </c>
      <c r="BF17" s="55">
        <v>1530.4166666666667</v>
      </c>
      <c r="BG17" s="55">
        <v>273.5</v>
      </c>
      <c r="BH17" s="55">
        <v>1292.75</v>
      </c>
      <c r="BI17" s="55">
        <v>1983.8333333333333</v>
      </c>
      <c r="BJ17" s="55">
        <v>1300.3333333333333</v>
      </c>
      <c r="BK17" s="23">
        <v>10865.416666666666</v>
      </c>
      <c r="BL17" s="11" t="s">
        <v>224</v>
      </c>
      <c r="BM17" s="55">
        <v>1776.75</v>
      </c>
      <c r="BN17" s="55">
        <v>527.5833333333334</v>
      </c>
      <c r="BO17" s="55">
        <v>2420.75</v>
      </c>
      <c r="BP17" s="55">
        <v>6140.166666666667</v>
      </c>
      <c r="BQ17" s="55">
        <v>43659.666666666664</v>
      </c>
      <c r="BR17" s="55">
        <v>8011.75</v>
      </c>
      <c r="BS17" s="55">
        <v>25140.583333333332</v>
      </c>
      <c r="BT17" s="55">
        <v>10507</v>
      </c>
      <c r="BU17" s="55">
        <v>18214.083333333332</v>
      </c>
      <c r="BV17" s="55">
        <v>13754.166666666666</v>
      </c>
      <c r="BW17" s="55">
        <v>493.3333333333333</v>
      </c>
      <c r="BX17" s="55">
        <v>3966.75</v>
      </c>
      <c r="BY17" s="55">
        <v>33830.666666666664</v>
      </c>
      <c r="BZ17" s="55">
        <v>4235.916666666667</v>
      </c>
      <c r="CA17" s="23">
        <v>7324.333333333333</v>
      </c>
      <c r="CB17" s="55">
        <v>4716.416666666667</v>
      </c>
      <c r="CC17" s="55">
        <v>17553.833333333332</v>
      </c>
      <c r="CD17" s="55">
        <v>88320.33333333333</v>
      </c>
      <c r="CE17" s="55">
        <v>20146</v>
      </c>
      <c r="CF17" s="55">
        <v>29250.25</v>
      </c>
      <c r="CG17" s="55">
        <v>27293.75</v>
      </c>
      <c r="CH17" s="55">
        <v>11630</v>
      </c>
      <c r="CI17" s="55">
        <v>88132</v>
      </c>
      <c r="CJ17" s="55">
        <v>535251.25</v>
      </c>
      <c r="CK17" s="55">
        <v>79952.25</v>
      </c>
      <c r="CL17" s="55"/>
      <c r="CM17" s="55">
        <v>472823</v>
      </c>
      <c r="CN17" s="55">
        <v>131845.66666666666</v>
      </c>
      <c r="CO17" s="23">
        <v>87762.75</v>
      </c>
    </row>
    <row r="18" spans="1:93" s="8" customFormat="1" ht="11.25" customHeight="1">
      <c r="A18" s="11" t="s">
        <v>227</v>
      </c>
      <c r="B18" s="52">
        <v>3.47</v>
      </c>
      <c r="C18" s="52">
        <v>1.66</v>
      </c>
      <c r="D18" s="21">
        <v>46.3</v>
      </c>
      <c r="E18" s="9"/>
      <c r="F18" s="64">
        <v>1040564</v>
      </c>
      <c r="G18" s="64">
        <v>551160</v>
      </c>
      <c r="H18" s="64">
        <v>540431</v>
      </c>
      <c r="I18" s="64">
        <v>514328</v>
      </c>
      <c r="J18" s="64">
        <v>449310</v>
      </c>
      <c r="K18" s="64">
        <v>371407</v>
      </c>
      <c r="L18" s="64">
        <v>2192</v>
      </c>
      <c r="M18" s="64">
        <v>75711</v>
      </c>
      <c r="N18" s="65">
        <v>52949</v>
      </c>
      <c r="O18" s="80">
        <v>12070</v>
      </c>
      <c r="P18" s="64">
        <v>4322</v>
      </c>
      <c r="Q18" s="64">
        <v>21780</v>
      </c>
      <c r="R18" s="64">
        <v>10730</v>
      </c>
      <c r="S18" s="64">
        <v>407180</v>
      </c>
      <c r="T18" s="64">
        <v>82223</v>
      </c>
      <c r="U18" s="64"/>
      <c r="V18" s="64">
        <v>1040564</v>
      </c>
      <c r="W18" s="64">
        <v>421479</v>
      </c>
      <c r="X18" s="64">
        <v>335042</v>
      </c>
      <c r="Y18" s="64">
        <v>73180</v>
      </c>
      <c r="Z18" s="64">
        <v>7089</v>
      </c>
      <c r="AA18" s="64">
        <v>7419</v>
      </c>
      <c r="AB18" s="64">
        <v>6331</v>
      </c>
      <c r="AC18" s="64">
        <v>3622</v>
      </c>
      <c r="AD18" s="65">
        <v>8295</v>
      </c>
      <c r="AE18" s="80">
        <v>2648</v>
      </c>
      <c r="AF18" s="11" t="s">
        <v>227</v>
      </c>
      <c r="AG18" s="55">
        <v>3084</v>
      </c>
      <c r="AH18" s="55">
        <v>5178</v>
      </c>
      <c r="AI18" s="55">
        <v>8368</v>
      </c>
      <c r="AJ18" s="55">
        <v>3725</v>
      </c>
      <c r="AK18" s="55">
        <v>3431</v>
      </c>
      <c r="AL18" s="55">
        <v>13989</v>
      </c>
      <c r="AM18" s="55">
        <v>22168</v>
      </c>
      <c r="AN18" s="55">
        <v>15026</v>
      </c>
      <c r="AO18" s="55">
        <v>7141</v>
      </c>
      <c r="AP18" s="55">
        <v>21072</v>
      </c>
      <c r="AQ18" s="55">
        <v>8845</v>
      </c>
      <c r="AR18" s="55">
        <v>6090</v>
      </c>
      <c r="AS18" s="23">
        <v>1282</v>
      </c>
      <c r="AT18" s="59">
        <v>4855</v>
      </c>
      <c r="AU18" s="23">
        <v>11319</v>
      </c>
      <c r="AV18" s="55">
        <v>3857</v>
      </c>
      <c r="AW18" s="55">
        <v>1033</v>
      </c>
      <c r="AX18" s="55">
        <v>896</v>
      </c>
      <c r="AY18" s="55">
        <v>2368</v>
      </c>
      <c r="AZ18" s="55">
        <v>2201</v>
      </c>
      <c r="BA18" s="55">
        <v>964</v>
      </c>
      <c r="BB18" s="55">
        <v>16192</v>
      </c>
      <c r="BC18" s="55">
        <v>537</v>
      </c>
      <c r="BD18" s="55">
        <v>6542</v>
      </c>
      <c r="BE18" s="55">
        <v>3142</v>
      </c>
      <c r="BF18" s="55">
        <v>1415</v>
      </c>
      <c r="BG18" s="55">
        <v>242</v>
      </c>
      <c r="BH18" s="55">
        <v>1250</v>
      </c>
      <c r="BI18" s="55">
        <v>1886</v>
      </c>
      <c r="BJ18" s="55">
        <v>1179</v>
      </c>
      <c r="BK18" s="23">
        <v>10760</v>
      </c>
      <c r="BL18" s="11" t="s">
        <v>227</v>
      </c>
      <c r="BM18" s="55">
        <v>1792</v>
      </c>
      <c r="BN18" s="55">
        <v>701</v>
      </c>
      <c r="BO18" s="55">
        <v>2265</v>
      </c>
      <c r="BP18" s="55">
        <v>6002</v>
      </c>
      <c r="BQ18" s="55">
        <v>43955</v>
      </c>
      <c r="BR18" s="55">
        <v>7643</v>
      </c>
      <c r="BS18" s="55">
        <v>24830</v>
      </c>
      <c r="BT18" s="55">
        <v>11481</v>
      </c>
      <c r="BU18" s="55">
        <v>17668</v>
      </c>
      <c r="BV18" s="55">
        <v>13280</v>
      </c>
      <c r="BW18" s="55">
        <v>441</v>
      </c>
      <c r="BX18" s="55">
        <v>3946</v>
      </c>
      <c r="BY18" s="55">
        <v>33522</v>
      </c>
      <c r="BZ18" s="55">
        <v>4070</v>
      </c>
      <c r="CA18" s="23">
        <v>7310</v>
      </c>
      <c r="CB18" s="55">
        <v>4626</v>
      </c>
      <c r="CC18" s="55">
        <v>17516</v>
      </c>
      <c r="CD18" s="55">
        <v>85206</v>
      </c>
      <c r="CE18" s="55">
        <v>19531</v>
      </c>
      <c r="CF18" s="55">
        <v>27648</v>
      </c>
      <c r="CG18" s="55">
        <v>27377</v>
      </c>
      <c r="CH18" s="55">
        <v>10651</v>
      </c>
      <c r="CI18" s="55">
        <v>86437</v>
      </c>
      <c r="CJ18" s="55">
        <v>539572</v>
      </c>
      <c r="CK18" s="55">
        <v>79513</v>
      </c>
      <c r="CL18" s="55"/>
      <c r="CM18" s="55">
        <v>464723</v>
      </c>
      <c r="CN18" s="55">
        <v>129681</v>
      </c>
      <c r="CO18" s="23">
        <v>86175</v>
      </c>
    </row>
    <row r="19" spans="1:93" s="8" customFormat="1" ht="11.25" customHeight="1">
      <c r="A19" s="11" t="s">
        <v>230</v>
      </c>
      <c r="B19" s="24">
        <v>3.46</v>
      </c>
      <c r="C19" s="24">
        <v>1.64</v>
      </c>
      <c r="D19" s="22">
        <v>46.4</v>
      </c>
      <c r="E19" s="4"/>
      <c r="F19" s="55">
        <v>1011609</v>
      </c>
      <c r="G19" s="55">
        <v>538277</v>
      </c>
      <c r="H19" s="55">
        <v>526562</v>
      </c>
      <c r="I19" s="55">
        <v>504452</v>
      </c>
      <c r="J19" s="55">
        <v>438613</v>
      </c>
      <c r="K19" s="55">
        <v>366527</v>
      </c>
      <c r="L19" s="55">
        <v>2241</v>
      </c>
      <c r="M19" s="55">
        <v>69844</v>
      </c>
      <c r="N19" s="23">
        <v>55154</v>
      </c>
      <c r="O19" s="66">
        <v>10685</v>
      </c>
      <c r="P19" s="55">
        <v>3102</v>
      </c>
      <c r="Q19" s="55">
        <v>19008</v>
      </c>
      <c r="R19" s="55">
        <v>11715</v>
      </c>
      <c r="S19" s="55">
        <v>394768</v>
      </c>
      <c r="T19" s="55">
        <v>78564</v>
      </c>
      <c r="U19" s="55"/>
      <c r="V19" s="55">
        <v>1011609</v>
      </c>
      <c r="W19" s="55">
        <v>416427</v>
      </c>
      <c r="X19" s="55">
        <v>330651</v>
      </c>
      <c r="Y19" s="55">
        <v>73396</v>
      </c>
      <c r="Z19" s="55">
        <v>6999</v>
      </c>
      <c r="AA19" s="55">
        <v>7340</v>
      </c>
      <c r="AB19" s="55">
        <v>6428</v>
      </c>
      <c r="AC19" s="55">
        <v>3701</v>
      </c>
      <c r="AD19" s="55">
        <v>8273</v>
      </c>
      <c r="AE19" s="23">
        <v>2607</v>
      </c>
      <c r="AF19" s="11" t="s">
        <v>230</v>
      </c>
      <c r="AG19" s="55">
        <v>3111</v>
      </c>
      <c r="AH19" s="55">
        <v>5270</v>
      </c>
      <c r="AI19" s="55">
        <v>8315</v>
      </c>
      <c r="AJ19" s="55">
        <v>3737</v>
      </c>
      <c r="AK19" s="55">
        <v>3394</v>
      </c>
      <c r="AL19" s="55">
        <v>14223</v>
      </c>
      <c r="AM19" s="55">
        <v>21528</v>
      </c>
      <c r="AN19" s="55">
        <v>14382</v>
      </c>
      <c r="AO19" s="55">
        <v>7146</v>
      </c>
      <c r="AP19" s="55">
        <v>20740</v>
      </c>
      <c r="AQ19" s="55">
        <v>8823</v>
      </c>
      <c r="AR19" s="55">
        <v>5932</v>
      </c>
      <c r="AS19" s="23">
        <v>1077</v>
      </c>
      <c r="AT19" s="59">
        <v>4907</v>
      </c>
      <c r="AU19" s="23">
        <v>10801</v>
      </c>
      <c r="AV19" s="55">
        <v>3512</v>
      </c>
      <c r="AW19" s="55">
        <v>992</v>
      </c>
      <c r="AX19" s="55">
        <v>775</v>
      </c>
      <c r="AY19" s="55">
        <v>2412</v>
      </c>
      <c r="AZ19" s="55">
        <v>2202</v>
      </c>
      <c r="BA19" s="55">
        <v>909</v>
      </c>
      <c r="BB19" s="55">
        <v>15823</v>
      </c>
      <c r="BC19" s="55">
        <v>423</v>
      </c>
      <c r="BD19" s="55">
        <v>6351</v>
      </c>
      <c r="BE19" s="55">
        <v>3096</v>
      </c>
      <c r="BF19" s="55">
        <v>1412</v>
      </c>
      <c r="BG19" s="55">
        <v>201</v>
      </c>
      <c r="BH19" s="55">
        <v>1195</v>
      </c>
      <c r="BI19" s="55">
        <v>1949</v>
      </c>
      <c r="BJ19" s="55">
        <v>1195</v>
      </c>
      <c r="BK19" s="23">
        <v>10456</v>
      </c>
      <c r="BL19" s="11" t="s">
        <v>230</v>
      </c>
      <c r="BM19" s="55">
        <v>1768</v>
      </c>
      <c r="BN19" s="55">
        <v>693</v>
      </c>
      <c r="BO19" s="55">
        <v>2200</v>
      </c>
      <c r="BP19" s="55">
        <v>5795</v>
      </c>
      <c r="BQ19" s="55">
        <v>43544</v>
      </c>
      <c r="BR19" s="55">
        <v>7574</v>
      </c>
      <c r="BS19" s="55">
        <v>23856</v>
      </c>
      <c r="BT19" s="55">
        <v>12114</v>
      </c>
      <c r="BU19" s="55">
        <v>17499</v>
      </c>
      <c r="BV19" s="55">
        <v>13189</v>
      </c>
      <c r="BW19" s="55">
        <v>479</v>
      </c>
      <c r="BX19" s="55">
        <v>3831</v>
      </c>
      <c r="BY19" s="55">
        <v>33142</v>
      </c>
      <c r="BZ19" s="55">
        <v>3861</v>
      </c>
      <c r="CA19" s="23">
        <v>7106</v>
      </c>
      <c r="CB19" s="55">
        <v>4818</v>
      </c>
      <c r="CC19" s="55">
        <v>17358</v>
      </c>
      <c r="CD19" s="55">
        <v>83721</v>
      </c>
      <c r="CE19" s="55">
        <v>21138</v>
      </c>
      <c r="CF19" s="55">
        <v>26099</v>
      </c>
      <c r="CG19" s="55">
        <v>26254</v>
      </c>
      <c r="CH19" s="55">
        <v>10229</v>
      </c>
      <c r="CI19" s="55">
        <v>85776</v>
      </c>
      <c r="CJ19" s="55">
        <v>520213</v>
      </c>
      <c r="CK19" s="55">
        <v>74968</v>
      </c>
      <c r="CL19" s="55"/>
      <c r="CM19" s="55">
        <v>452501</v>
      </c>
      <c r="CN19" s="55">
        <v>121850</v>
      </c>
      <c r="CO19" s="23">
        <v>79913</v>
      </c>
    </row>
    <row r="20" spans="1:93" s="8" customFormat="1" ht="11.25" customHeight="1">
      <c r="A20" s="11"/>
      <c r="B20" s="52"/>
      <c r="C20" s="52"/>
      <c r="D20" s="21"/>
      <c r="E20" s="9"/>
      <c r="F20" s="64"/>
      <c r="G20" s="64"/>
      <c r="H20" s="64"/>
      <c r="I20" s="64"/>
      <c r="J20" s="64"/>
      <c r="K20" s="64"/>
      <c r="L20" s="64"/>
      <c r="M20" s="64"/>
      <c r="N20" s="65"/>
      <c r="O20" s="80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5"/>
      <c r="AE20" s="80"/>
      <c r="AF20" s="11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23"/>
      <c r="AT20" s="59"/>
      <c r="AU20" s="23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23"/>
      <c r="BL20" s="11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23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23"/>
    </row>
    <row r="21" spans="1:93" s="8" customFormat="1" ht="11.25" customHeight="1">
      <c r="A21" s="11" t="s">
        <v>228</v>
      </c>
      <c r="B21" s="4">
        <v>3.46</v>
      </c>
      <c r="C21" s="4">
        <v>1.65</v>
      </c>
      <c r="D21" s="22">
        <v>46</v>
      </c>
      <c r="E21" s="9"/>
      <c r="F21" s="93">
        <v>970687</v>
      </c>
      <c r="G21" s="93">
        <v>452510</v>
      </c>
      <c r="H21" s="93">
        <v>435120</v>
      </c>
      <c r="I21" s="93">
        <v>428030</v>
      </c>
      <c r="J21" s="93">
        <v>375946</v>
      </c>
      <c r="K21" s="93">
        <v>366772</v>
      </c>
      <c r="L21" s="93">
        <v>2202</v>
      </c>
      <c r="M21" s="93">
        <v>6972</v>
      </c>
      <c r="N21" s="94">
        <v>42794</v>
      </c>
      <c r="O21" s="98">
        <v>9290</v>
      </c>
      <c r="P21" s="93">
        <v>3754</v>
      </c>
      <c r="Q21" s="93">
        <v>3336</v>
      </c>
      <c r="R21" s="93">
        <v>17389</v>
      </c>
      <c r="S21" s="93">
        <v>404669</v>
      </c>
      <c r="T21" s="93">
        <v>113508</v>
      </c>
      <c r="U21" s="93"/>
      <c r="V21" s="93">
        <v>970687</v>
      </c>
      <c r="W21" s="93">
        <v>406529</v>
      </c>
      <c r="X21" s="93">
        <v>333031</v>
      </c>
      <c r="Y21" s="93">
        <v>69936</v>
      </c>
      <c r="Z21" s="93">
        <v>6336</v>
      </c>
      <c r="AA21" s="93">
        <v>7205</v>
      </c>
      <c r="AB21" s="93">
        <v>6362</v>
      </c>
      <c r="AC21" s="93">
        <v>3385</v>
      </c>
      <c r="AD21" s="94">
        <v>8163</v>
      </c>
      <c r="AE21" s="98">
        <v>2446</v>
      </c>
      <c r="AF21" s="11" t="s">
        <v>228</v>
      </c>
      <c r="AG21" s="93">
        <v>2915</v>
      </c>
      <c r="AH21" s="93">
        <v>4977</v>
      </c>
      <c r="AI21" s="93">
        <v>7917</v>
      </c>
      <c r="AJ21" s="93">
        <v>2977</v>
      </c>
      <c r="AK21" s="93">
        <v>2804</v>
      </c>
      <c r="AL21" s="93">
        <v>14450</v>
      </c>
      <c r="AM21" s="93">
        <v>19302</v>
      </c>
      <c r="AN21" s="93">
        <v>15415</v>
      </c>
      <c r="AO21" s="93">
        <v>3887</v>
      </c>
      <c r="AP21" s="93">
        <v>25648</v>
      </c>
      <c r="AQ21" s="93">
        <v>10434</v>
      </c>
      <c r="AR21" s="93">
        <v>7537</v>
      </c>
      <c r="AS21" s="94">
        <v>2843</v>
      </c>
      <c r="AT21" s="96">
        <v>4833</v>
      </c>
      <c r="AU21" s="94">
        <v>11979</v>
      </c>
      <c r="AV21" s="93">
        <v>5188</v>
      </c>
      <c r="AW21" s="67">
        <v>929</v>
      </c>
      <c r="AX21" s="67">
        <v>1100</v>
      </c>
      <c r="AY21" s="67">
        <v>2334</v>
      </c>
      <c r="AZ21" s="67">
        <v>1691</v>
      </c>
      <c r="BA21" s="67">
        <v>737</v>
      </c>
      <c r="BB21" s="67">
        <v>17941</v>
      </c>
      <c r="BC21" s="67">
        <v>325</v>
      </c>
      <c r="BD21" s="67">
        <v>8349</v>
      </c>
      <c r="BE21" s="67">
        <v>2946</v>
      </c>
      <c r="BF21" s="67">
        <v>1429</v>
      </c>
      <c r="BG21" s="67">
        <v>502</v>
      </c>
      <c r="BH21" s="67">
        <v>1614</v>
      </c>
      <c r="BI21" s="67">
        <v>1969</v>
      </c>
      <c r="BJ21" s="67">
        <v>806</v>
      </c>
      <c r="BK21" s="68">
        <v>9825</v>
      </c>
      <c r="BL21" s="11" t="s">
        <v>228</v>
      </c>
      <c r="BM21" s="67">
        <v>1634</v>
      </c>
      <c r="BN21" s="67">
        <v>721</v>
      </c>
      <c r="BO21" s="67">
        <v>2483</v>
      </c>
      <c r="BP21" s="67">
        <v>4987</v>
      </c>
      <c r="BQ21" s="67">
        <v>39948</v>
      </c>
      <c r="BR21" s="67">
        <v>7480</v>
      </c>
      <c r="BS21" s="67">
        <v>20513</v>
      </c>
      <c r="BT21" s="67">
        <v>11955</v>
      </c>
      <c r="BU21" s="67">
        <v>17779</v>
      </c>
      <c r="BV21" s="67">
        <v>13411</v>
      </c>
      <c r="BW21" s="67">
        <v>298</v>
      </c>
      <c r="BX21" s="67">
        <v>4070</v>
      </c>
      <c r="BY21" s="67">
        <v>31084</v>
      </c>
      <c r="BZ21" s="67">
        <v>4146</v>
      </c>
      <c r="CA21" s="68">
        <v>6771</v>
      </c>
      <c r="CB21" s="67">
        <v>4197</v>
      </c>
      <c r="CC21" s="67">
        <v>15970</v>
      </c>
      <c r="CD21" s="67">
        <v>89589</v>
      </c>
      <c r="CE21" s="67">
        <v>18101</v>
      </c>
      <c r="CF21" s="67">
        <v>26628</v>
      </c>
      <c r="CG21" s="67">
        <v>37316</v>
      </c>
      <c r="CH21" s="67">
        <v>7544</v>
      </c>
      <c r="CI21" s="67">
        <v>73498</v>
      </c>
      <c r="CJ21" s="67">
        <v>482521</v>
      </c>
      <c r="CK21" s="67">
        <v>81636</v>
      </c>
      <c r="CL21" s="55"/>
      <c r="CM21" s="67">
        <v>379012</v>
      </c>
      <c r="CN21" s="67">
        <v>45981</v>
      </c>
      <c r="CO21" s="68">
        <v>4434</v>
      </c>
    </row>
    <row r="22" spans="1:93" s="8" customFormat="1" ht="11.25" customHeight="1">
      <c r="A22" s="13" t="s">
        <v>107</v>
      </c>
      <c r="B22" s="4">
        <v>3.48</v>
      </c>
      <c r="C22" s="4">
        <v>1.65</v>
      </c>
      <c r="D22" s="22">
        <v>45.9</v>
      </c>
      <c r="E22" s="9"/>
      <c r="F22" s="93">
        <v>967015</v>
      </c>
      <c r="G22" s="93">
        <v>475359</v>
      </c>
      <c r="H22" s="93">
        <v>469195</v>
      </c>
      <c r="I22" s="93">
        <v>426898</v>
      </c>
      <c r="J22" s="93">
        <v>371311</v>
      </c>
      <c r="K22" s="93">
        <v>368460</v>
      </c>
      <c r="L22" s="93">
        <v>2202</v>
      </c>
      <c r="M22" s="93">
        <v>649</v>
      </c>
      <c r="N22" s="94">
        <v>45051</v>
      </c>
      <c r="O22" s="98">
        <v>10536</v>
      </c>
      <c r="P22" s="93">
        <v>4891</v>
      </c>
      <c r="Q22" s="93">
        <v>37406</v>
      </c>
      <c r="R22" s="93">
        <v>6163</v>
      </c>
      <c r="S22" s="93">
        <v>409954</v>
      </c>
      <c r="T22" s="93">
        <v>81702</v>
      </c>
      <c r="U22" s="93"/>
      <c r="V22" s="93">
        <v>967015</v>
      </c>
      <c r="W22" s="93">
        <v>388985</v>
      </c>
      <c r="X22" s="93">
        <v>314197</v>
      </c>
      <c r="Y22" s="93">
        <v>68047</v>
      </c>
      <c r="Z22" s="93">
        <v>6406</v>
      </c>
      <c r="AA22" s="93">
        <v>6863</v>
      </c>
      <c r="AB22" s="93">
        <v>6105</v>
      </c>
      <c r="AC22" s="93">
        <v>3442</v>
      </c>
      <c r="AD22" s="94">
        <v>8112</v>
      </c>
      <c r="AE22" s="98">
        <v>2580</v>
      </c>
      <c r="AF22" s="13" t="s">
        <v>107</v>
      </c>
      <c r="AG22" s="93">
        <v>2878</v>
      </c>
      <c r="AH22" s="93">
        <v>5303</v>
      </c>
      <c r="AI22" s="93">
        <v>7519</v>
      </c>
      <c r="AJ22" s="93">
        <v>3083</v>
      </c>
      <c r="AK22" s="93">
        <v>2883</v>
      </c>
      <c r="AL22" s="93">
        <v>12874</v>
      </c>
      <c r="AM22" s="93">
        <v>22601</v>
      </c>
      <c r="AN22" s="93">
        <v>16066</v>
      </c>
      <c r="AO22" s="93">
        <v>6535</v>
      </c>
      <c r="AP22" s="93">
        <v>26088</v>
      </c>
      <c r="AQ22" s="93">
        <v>10616</v>
      </c>
      <c r="AR22" s="93">
        <v>7993</v>
      </c>
      <c r="AS22" s="94">
        <v>2807</v>
      </c>
      <c r="AT22" s="96">
        <v>4672</v>
      </c>
      <c r="AU22" s="94">
        <v>9069</v>
      </c>
      <c r="AV22" s="93">
        <v>3139</v>
      </c>
      <c r="AW22" s="67">
        <v>787</v>
      </c>
      <c r="AX22" s="67">
        <v>590</v>
      </c>
      <c r="AY22" s="67">
        <v>2033</v>
      </c>
      <c r="AZ22" s="67">
        <v>1749</v>
      </c>
      <c r="BA22" s="67">
        <v>772</v>
      </c>
      <c r="BB22" s="67">
        <v>12310</v>
      </c>
      <c r="BC22" s="67">
        <v>366</v>
      </c>
      <c r="BD22" s="67">
        <v>5505</v>
      </c>
      <c r="BE22" s="67">
        <v>2045</v>
      </c>
      <c r="BF22" s="67">
        <v>1108</v>
      </c>
      <c r="BG22" s="67">
        <v>238</v>
      </c>
      <c r="BH22" s="67">
        <v>1049</v>
      </c>
      <c r="BI22" s="67">
        <v>1238</v>
      </c>
      <c r="BJ22" s="67">
        <v>760</v>
      </c>
      <c r="BK22" s="68">
        <v>10375</v>
      </c>
      <c r="BL22" s="13" t="s">
        <v>107</v>
      </c>
      <c r="BM22" s="67">
        <v>1679</v>
      </c>
      <c r="BN22" s="67">
        <v>654</v>
      </c>
      <c r="BO22" s="67">
        <v>2180</v>
      </c>
      <c r="BP22" s="67">
        <v>5862</v>
      </c>
      <c r="BQ22" s="67">
        <v>43452</v>
      </c>
      <c r="BR22" s="67">
        <v>6130</v>
      </c>
      <c r="BS22" s="67">
        <v>26215</v>
      </c>
      <c r="BT22" s="67">
        <v>11107</v>
      </c>
      <c r="BU22" s="67">
        <v>20586</v>
      </c>
      <c r="BV22" s="67">
        <v>16865</v>
      </c>
      <c r="BW22" s="67">
        <v>272</v>
      </c>
      <c r="BX22" s="67">
        <v>3448</v>
      </c>
      <c r="BY22" s="67">
        <v>29741</v>
      </c>
      <c r="BZ22" s="67">
        <v>4353</v>
      </c>
      <c r="CA22" s="68">
        <v>5681</v>
      </c>
      <c r="CB22" s="67">
        <v>4547</v>
      </c>
      <c r="CC22" s="67">
        <v>15161</v>
      </c>
      <c r="CD22" s="67">
        <v>71928</v>
      </c>
      <c r="CE22" s="67">
        <v>16928</v>
      </c>
      <c r="CF22" s="67">
        <v>23506</v>
      </c>
      <c r="CG22" s="67">
        <v>20688</v>
      </c>
      <c r="CH22" s="67">
        <v>10806</v>
      </c>
      <c r="CI22" s="67">
        <v>74788</v>
      </c>
      <c r="CJ22" s="67">
        <v>497721</v>
      </c>
      <c r="CK22" s="67">
        <v>80310</v>
      </c>
      <c r="CL22" s="55"/>
      <c r="CM22" s="67">
        <v>400571</v>
      </c>
      <c r="CN22" s="67">
        <v>86374</v>
      </c>
      <c r="CO22" s="68">
        <v>40465</v>
      </c>
    </row>
    <row r="23" spans="1:93" s="8" customFormat="1" ht="11.25" customHeight="1">
      <c r="A23" s="13" t="s">
        <v>108</v>
      </c>
      <c r="B23" s="4">
        <v>3.48</v>
      </c>
      <c r="C23" s="4">
        <v>1.66</v>
      </c>
      <c r="D23" s="22">
        <v>45.9</v>
      </c>
      <c r="E23" s="9"/>
      <c r="F23" s="93">
        <v>998015</v>
      </c>
      <c r="G23" s="93">
        <v>480863</v>
      </c>
      <c r="H23" s="93">
        <v>464941</v>
      </c>
      <c r="I23" s="93">
        <v>455835</v>
      </c>
      <c r="J23" s="93">
        <v>393953</v>
      </c>
      <c r="K23" s="93">
        <v>368198</v>
      </c>
      <c r="L23" s="93">
        <v>3216</v>
      </c>
      <c r="M23" s="93">
        <v>22538</v>
      </c>
      <c r="N23" s="94">
        <v>50578</v>
      </c>
      <c r="O23" s="98">
        <v>11304</v>
      </c>
      <c r="P23" s="93">
        <v>4749</v>
      </c>
      <c r="Q23" s="93">
        <v>4358</v>
      </c>
      <c r="R23" s="93">
        <v>15921</v>
      </c>
      <c r="S23" s="93">
        <v>436037</v>
      </c>
      <c r="T23" s="93">
        <v>81116</v>
      </c>
      <c r="U23" s="93"/>
      <c r="V23" s="93">
        <v>998015</v>
      </c>
      <c r="W23" s="93">
        <v>446802</v>
      </c>
      <c r="X23" s="93">
        <v>369140</v>
      </c>
      <c r="Y23" s="93">
        <v>73142</v>
      </c>
      <c r="Z23" s="93">
        <v>7047</v>
      </c>
      <c r="AA23" s="93">
        <v>7405</v>
      </c>
      <c r="AB23" s="93">
        <v>6387</v>
      </c>
      <c r="AC23" s="93">
        <v>3698</v>
      </c>
      <c r="AD23" s="94">
        <v>8313</v>
      </c>
      <c r="AE23" s="98">
        <v>2641</v>
      </c>
      <c r="AF23" s="13" t="s">
        <v>108</v>
      </c>
      <c r="AG23" s="93">
        <v>3092</v>
      </c>
      <c r="AH23" s="93">
        <v>5631</v>
      </c>
      <c r="AI23" s="93">
        <v>8142</v>
      </c>
      <c r="AJ23" s="93">
        <v>3489</v>
      </c>
      <c r="AK23" s="93">
        <v>3149</v>
      </c>
      <c r="AL23" s="93">
        <v>14147</v>
      </c>
      <c r="AM23" s="93">
        <v>22082</v>
      </c>
      <c r="AN23" s="93">
        <v>15357</v>
      </c>
      <c r="AO23" s="93">
        <v>6725</v>
      </c>
      <c r="AP23" s="93">
        <v>24183</v>
      </c>
      <c r="AQ23" s="93">
        <v>9557</v>
      </c>
      <c r="AR23" s="93">
        <v>7859</v>
      </c>
      <c r="AS23" s="94">
        <v>2112</v>
      </c>
      <c r="AT23" s="96">
        <v>4655</v>
      </c>
      <c r="AU23" s="94">
        <v>12369</v>
      </c>
      <c r="AV23" s="93">
        <v>5316</v>
      </c>
      <c r="AW23" s="67">
        <v>978</v>
      </c>
      <c r="AX23" s="67">
        <v>803</v>
      </c>
      <c r="AY23" s="67">
        <v>2322</v>
      </c>
      <c r="AZ23" s="67">
        <v>2062</v>
      </c>
      <c r="BA23" s="67">
        <v>887</v>
      </c>
      <c r="BB23" s="67">
        <v>18985</v>
      </c>
      <c r="BC23" s="67">
        <v>509</v>
      </c>
      <c r="BD23" s="67">
        <v>9145</v>
      </c>
      <c r="BE23" s="67">
        <v>2983</v>
      </c>
      <c r="BF23" s="67">
        <v>1209</v>
      </c>
      <c r="BG23" s="67">
        <v>267</v>
      </c>
      <c r="BH23" s="67">
        <v>1294</v>
      </c>
      <c r="BI23" s="67">
        <v>2290</v>
      </c>
      <c r="BJ23" s="67">
        <v>1288</v>
      </c>
      <c r="BK23" s="68">
        <v>11403</v>
      </c>
      <c r="BL23" s="13" t="s">
        <v>108</v>
      </c>
      <c r="BM23" s="67">
        <v>2107</v>
      </c>
      <c r="BN23" s="67">
        <v>784</v>
      </c>
      <c r="BO23" s="67">
        <v>2224</v>
      </c>
      <c r="BP23" s="67">
        <v>6289</v>
      </c>
      <c r="BQ23" s="67">
        <v>53394</v>
      </c>
      <c r="BR23" s="67">
        <v>7736</v>
      </c>
      <c r="BS23" s="67">
        <v>34859</v>
      </c>
      <c r="BT23" s="67">
        <v>10799</v>
      </c>
      <c r="BU23" s="67">
        <v>24952</v>
      </c>
      <c r="BV23" s="67">
        <v>18498</v>
      </c>
      <c r="BW23" s="67">
        <v>1252</v>
      </c>
      <c r="BX23" s="67">
        <v>5201</v>
      </c>
      <c r="BY23" s="67">
        <v>35908</v>
      </c>
      <c r="BZ23" s="67">
        <v>5393</v>
      </c>
      <c r="CA23" s="68">
        <v>7654</v>
      </c>
      <c r="CB23" s="67">
        <v>4853</v>
      </c>
      <c r="CC23" s="67">
        <v>18008</v>
      </c>
      <c r="CD23" s="67">
        <v>92723</v>
      </c>
      <c r="CE23" s="67">
        <v>20344</v>
      </c>
      <c r="CF23" s="67">
        <v>27103</v>
      </c>
      <c r="CG23" s="67">
        <v>27116</v>
      </c>
      <c r="CH23" s="67">
        <v>18161</v>
      </c>
      <c r="CI23" s="67">
        <v>77662</v>
      </c>
      <c r="CJ23" s="67">
        <v>473897</v>
      </c>
      <c r="CK23" s="67">
        <v>77316</v>
      </c>
      <c r="CL23" s="55"/>
      <c r="CM23" s="67">
        <v>403201</v>
      </c>
      <c r="CN23" s="67">
        <v>34060</v>
      </c>
      <c r="CO23" s="68">
        <v>317</v>
      </c>
    </row>
    <row r="24" spans="1:93" s="8" customFormat="1" ht="11.25" customHeight="1">
      <c r="A24" s="13" t="s">
        <v>109</v>
      </c>
      <c r="B24" s="24">
        <v>3.46</v>
      </c>
      <c r="C24" s="4">
        <v>1.67</v>
      </c>
      <c r="D24" s="22">
        <v>46.1</v>
      </c>
      <c r="E24" s="4"/>
      <c r="F24" s="93">
        <v>1010489</v>
      </c>
      <c r="G24" s="93">
        <v>498869</v>
      </c>
      <c r="H24" s="93">
        <v>481844</v>
      </c>
      <c r="I24" s="93">
        <v>435756</v>
      </c>
      <c r="J24" s="93">
        <v>378240</v>
      </c>
      <c r="K24" s="93">
        <v>373321</v>
      </c>
      <c r="L24" s="93">
        <v>2217</v>
      </c>
      <c r="M24" s="93">
        <v>2702</v>
      </c>
      <c r="N24" s="94">
        <v>46495</v>
      </c>
      <c r="O24" s="98">
        <v>11021</v>
      </c>
      <c r="P24" s="93">
        <v>6410</v>
      </c>
      <c r="Q24" s="93">
        <v>39678</v>
      </c>
      <c r="R24" s="93">
        <v>17025</v>
      </c>
      <c r="S24" s="93">
        <v>433726</v>
      </c>
      <c r="T24" s="93">
        <v>77894</v>
      </c>
      <c r="U24" s="93"/>
      <c r="V24" s="93">
        <v>1010489</v>
      </c>
      <c r="W24" s="93">
        <v>434343</v>
      </c>
      <c r="X24" s="93">
        <v>347882</v>
      </c>
      <c r="Y24" s="93">
        <v>70243</v>
      </c>
      <c r="Z24" s="93">
        <v>6976</v>
      </c>
      <c r="AA24" s="93">
        <v>7079</v>
      </c>
      <c r="AB24" s="93">
        <v>6224</v>
      </c>
      <c r="AC24" s="93">
        <v>3633</v>
      </c>
      <c r="AD24" s="94">
        <v>8087</v>
      </c>
      <c r="AE24" s="98">
        <v>2410</v>
      </c>
      <c r="AF24" s="13" t="s">
        <v>109</v>
      </c>
      <c r="AG24" s="93">
        <v>2971</v>
      </c>
      <c r="AH24" s="93">
        <v>5081</v>
      </c>
      <c r="AI24" s="93">
        <v>7803</v>
      </c>
      <c r="AJ24" s="93">
        <v>3550</v>
      </c>
      <c r="AK24" s="93">
        <v>3251</v>
      </c>
      <c r="AL24" s="93">
        <v>13177</v>
      </c>
      <c r="AM24" s="93">
        <v>20929</v>
      </c>
      <c r="AN24" s="93">
        <v>14612</v>
      </c>
      <c r="AO24" s="93">
        <v>6318</v>
      </c>
      <c r="AP24" s="93">
        <v>21401</v>
      </c>
      <c r="AQ24" s="93">
        <v>8740</v>
      </c>
      <c r="AR24" s="93">
        <v>7065</v>
      </c>
      <c r="AS24" s="94">
        <v>1150</v>
      </c>
      <c r="AT24" s="96">
        <v>4445</v>
      </c>
      <c r="AU24" s="94">
        <v>9233</v>
      </c>
      <c r="AV24" s="93">
        <v>2465</v>
      </c>
      <c r="AW24" s="67">
        <v>867</v>
      </c>
      <c r="AX24" s="67">
        <v>638</v>
      </c>
      <c r="AY24" s="67">
        <v>2266</v>
      </c>
      <c r="AZ24" s="67">
        <v>2052</v>
      </c>
      <c r="BA24" s="67">
        <v>945</v>
      </c>
      <c r="BB24" s="67">
        <v>17443</v>
      </c>
      <c r="BC24" s="67">
        <v>565</v>
      </c>
      <c r="BD24" s="67">
        <v>6596</v>
      </c>
      <c r="BE24" s="67">
        <v>3566</v>
      </c>
      <c r="BF24" s="67">
        <v>1244</v>
      </c>
      <c r="BG24" s="67">
        <v>190</v>
      </c>
      <c r="BH24" s="67">
        <v>1239</v>
      </c>
      <c r="BI24" s="67">
        <v>2208</v>
      </c>
      <c r="BJ24" s="67">
        <v>1837</v>
      </c>
      <c r="BK24" s="68">
        <v>10221</v>
      </c>
      <c r="BL24" s="13" t="s">
        <v>109</v>
      </c>
      <c r="BM24" s="67">
        <v>1655</v>
      </c>
      <c r="BN24" s="67">
        <v>775</v>
      </c>
      <c r="BO24" s="67">
        <v>1966</v>
      </c>
      <c r="BP24" s="67">
        <v>5825</v>
      </c>
      <c r="BQ24" s="67">
        <v>46607</v>
      </c>
      <c r="BR24" s="67">
        <v>8800</v>
      </c>
      <c r="BS24" s="67">
        <v>26628</v>
      </c>
      <c r="BT24" s="67">
        <v>11178</v>
      </c>
      <c r="BU24" s="67">
        <v>26070</v>
      </c>
      <c r="BV24" s="67">
        <v>20617</v>
      </c>
      <c r="BW24" s="67">
        <v>1130</v>
      </c>
      <c r="BX24" s="67">
        <v>4323</v>
      </c>
      <c r="BY24" s="67">
        <v>35558</v>
      </c>
      <c r="BZ24" s="67">
        <v>4273</v>
      </c>
      <c r="CA24" s="68">
        <v>8548</v>
      </c>
      <c r="CB24" s="67">
        <v>4712</v>
      </c>
      <c r="CC24" s="67">
        <v>18026</v>
      </c>
      <c r="CD24" s="67">
        <v>90177</v>
      </c>
      <c r="CE24" s="67">
        <v>20444</v>
      </c>
      <c r="CF24" s="67">
        <v>24947</v>
      </c>
      <c r="CG24" s="67">
        <v>27029</v>
      </c>
      <c r="CH24" s="67">
        <v>17756</v>
      </c>
      <c r="CI24" s="67">
        <v>86461</v>
      </c>
      <c r="CJ24" s="67">
        <v>497120</v>
      </c>
      <c r="CK24" s="67">
        <v>79026</v>
      </c>
      <c r="CL24" s="55"/>
      <c r="CM24" s="67">
        <v>412408</v>
      </c>
      <c r="CN24" s="67">
        <v>64526</v>
      </c>
      <c r="CO24" s="68">
        <v>20610</v>
      </c>
    </row>
    <row r="25" spans="1:93" s="8" customFormat="1" ht="11.25" customHeight="1">
      <c r="A25" s="13" t="s">
        <v>110</v>
      </c>
      <c r="B25" s="92">
        <v>3.47</v>
      </c>
      <c r="C25" s="92">
        <v>1.66</v>
      </c>
      <c r="D25" s="22">
        <v>46.3</v>
      </c>
      <c r="E25" s="9"/>
      <c r="F25" s="55">
        <v>930503</v>
      </c>
      <c r="G25" s="55">
        <v>447051</v>
      </c>
      <c r="H25" s="55">
        <v>437021</v>
      </c>
      <c r="I25" s="55">
        <v>428077</v>
      </c>
      <c r="J25" s="55">
        <v>372520</v>
      </c>
      <c r="K25" s="55">
        <v>366853</v>
      </c>
      <c r="L25" s="55">
        <v>2413</v>
      </c>
      <c r="M25" s="55">
        <v>3254</v>
      </c>
      <c r="N25" s="23">
        <v>44334</v>
      </c>
      <c r="O25" s="66">
        <v>11223</v>
      </c>
      <c r="P25" s="55">
        <v>4324</v>
      </c>
      <c r="Q25" s="55">
        <v>4619</v>
      </c>
      <c r="R25" s="55">
        <v>10031</v>
      </c>
      <c r="S25" s="55">
        <v>402448</v>
      </c>
      <c r="T25" s="55">
        <v>81004</v>
      </c>
      <c r="U25" s="55"/>
      <c r="V25" s="55">
        <v>930503</v>
      </c>
      <c r="W25" s="55">
        <v>421222</v>
      </c>
      <c r="X25" s="55">
        <v>318667</v>
      </c>
      <c r="Y25" s="55">
        <v>73079</v>
      </c>
      <c r="Z25" s="55">
        <v>6949</v>
      </c>
      <c r="AA25" s="55">
        <v>7127</v>
      </c>
      <c r="AB25" s="55">
        <v>6528</v>
      </c>
      <c r="AC25" s="55">
        <v>3694</v>
      </c>
      <c r="AD25" s="23">
        <v>8583</v>
      </c>
      <c r="AE25" s="66">
        <v>2447</v>
      </c>
      <c r="AF25" s="13" t="s">
        <v>110</v>
      </c>
      <c r="AG25" s="55">
        <v>3111</v>
      </c>
      <c r="AH25" s="55">
        <v>5142</v>
      </c>
      <c r="AI25" s="55">
        <v>7938</v>
      </c>
      <c r="AJ25" s="55">
        <v>4068</v>
      </c>
      <c r="AK25" s="55">
        <v>3520</v>
      </c>
      <c r="AL25" s="55">
        <v>13973</v>
      </c>
      <c r="AM25" s="55">
        <v>22235</v>
      </c>
      <c r="AN25" s="55">
        <v>14734</v>
      </c>
      <c r="AO25" s="55">
        <v>7501</v>
      </c>
      <c r="AP25" s="55">
        <v>20224</v>
      </c>
      <c r="AQ25" s="55">
        <v>7879</v>
      </c>
      <c r="AR25" s="55">
        <v>6783</v>
      </c>
      <c r="AS25" s="23">
        <v>710</v>
      </c>
      <c r="AT25" s="60">
        <v>4851</v>
      </c>
      <c r="AU25" s="23">
        <v>10021</v>
      </c>
      <c r="AV25" s="55">
        <v>2948</v>
      </c>
      <c r="AW25" s="67">
        <v>843</v>
      </c>
      <c r="AX25" s="67">
        <v>641</v>
      </c>
      <c r="AY25" s="67">
        <v>2295</v>
      </c>
      <c r="AZ25" s="67">
        <v>2290</v>
      </c>
      <c r="BA25" s="67">
        <v>1003</v>
      </c>
      <c r="BB25" s="67">
        <v>15110</v>
      </c>
      <c r="BC25" s="67">
        <v>175</v>
      </c>
      <c r="BD25" s="67">
        <v>5297</v>
      </c>
      <c r="BE25" s="67">
        <v>3651</v>
      </c>
      <c r="BF25" s="67">
        <v>1399</v>
      </c>
      <c r="BG25" s="67">
        <v>227</v>
      </c>
      <c r="BH25" s="67">
        <v>1117</v>
      </c>
      <c r="BI25" s="67">
        <v>1790</v>
      </c>
      <c r="BJ25" s="67">
        <v>1454</v>
      </c>
      <c r="BK25" s="68">
        <v>10402</v>
      </c>
      <c r="BL25" s="13" t="s">
        <v>110</v>
      </c>
      <c r="BM25" s="67">
        <v>1779</v>
      </c>
      <c r="BN25" s="67">
        <v>512</v>
      </c>
      <c r="BO25" s="67">
        <v>2075</v>
      </c>
      <c r="BP25" s="67">
        <v>6035</v>
      </c>
      <c r="BQ25" s="67">
        <v>40144</v>
      </c>
      <c r="BR25" s="67">
        <v>7176</v>
      </c>
      <c r="BS25" s="67">
        <v>20891</v>
      </c>
      <c r="BT25" s="67">
        <v>12077</v>
      </c>
      <c r="BU25" s="67">
        <v>15453</v>
      </c>
      <c r="BV25" s="67">
        <v>11688</v>
      </c>
      <c r="BW25" s="67">
        <v>473</v>
      </c>
      <c r="BX25" s="67">
        <v>3292</v>
      </c>
      <c r="BY25" s="67">
        <v>30964</v>
      </c>
      <c r="BZ25" s="67">
        <v>2558</v>
      </c>
      <c r="CA25" s="68">
        <v>7953</v>
      </c>
      <c r="CB25" s="67">
        <v>4659</v>
      </c>
      <c r="CC25" s="67">
        <v>15795</v>
      </c>
      <c r="CD25" s="67">
        <v>81035</v>
      </c>
      <c r="CE25" s="67">
        <v>22866</v>
      </c>
      <c r="CF25" s="67">
        <v>25194</v>
      </c>
      <c r="CG25" s="67">
        <v>25158</v>
      </c>
      <c r="CH25" s="67">
        <v>7817</v>
      </c>
      <c r="CI25" s="67">
        <v>102555</v>
      </c>
      <c r="CJ25" s="67">
        <v>435844</v>
      </c>
      <c r="CK25" s="67">
        <v>73438</v>
      </c>
      <c r="CL25" s="55"/>
      <c r="CM25" s="67">
        <v>344496</v>
      </c>
      <c r="CN25" s="67">
        <v>25829</v>
      </c>
      <c r="CO25" s="108">
        <v>-8239</v>
      </c>
    </row>
    <row r="26" spans="1:93" s="8" customFormat="1" ht="11.25" customHeight="1">
      <c r="A26" s="13" t="s">
        <v>111</v>
      </c>
      <c r="B26" s="4">
        <v>3.45</v>
      </c>
      <c r="C26" s="4">
        <v>1.67</v>
      </c>
      <c r="D26" s="22">
        <v>46.5</v>
      </c>
      <c r="E26" s="9"/>
      <c r="F26" s="93">
        <v>1226863</v>
      </c>
      <c r="G26" s="93">
        <v>763806</v>
      </c>
      <c r="H26" s="93">
        <v>756797</v>
      </c>
      <c r="I26" s="93">
        <v>709748</v>
      </c>
      <c r="J26" s="93">
        <v>624127</v>
      </c>
      <c r="K26" s="93">
        <v>370130</v>
      </c>
      <c r="L26" s="93">
        <v>2622</v>
      </c>
      <c r="M26" s="93">
        <v>251375</v>
      </c>
      <c r="N26" s="94">
        <v>71518</v>
      </c>
      <c r="O26" s="98">
        <v>14103</v>
      </c>
      <c r="P26" s="93">
        <v>5406</v>
      </c>
      <c r="Q26" s="93">
        <v>41643</v>
      </c>
      <c r="R26" s="93">
        <v>7009</v>
      </c>
      <c r="S26" s="93">
        <v>388701</v>
      </c>
      <c r="T26" s="93">
        <v>74357</v>
      </c>
      <c r="U26" s="93"/>
      <c r="V26" s="93">
        <v>1226863</v>
      </c>
      <c r="W26" s="93">
        <v>416524</v>
      </c>
      <c r="X26" s="93">
        <v>304318</v>
      </c>
      <c r="Y26" s="93">
        <v>70521</v>
      </c>
      <c r="Z26" s="93">
        <v>6777</v>
      </c>
      <c r="AA26" s="93">
        <v>6777</v>
      </c>
      <c r="AB26" s="93">
        <v>6349</v>
      </c>
      <c r="AC26" s="93">
        <v>3606</v>
      </c>
      <c r="AD26" s="94">
        <v>8241</v>
      </c>
      <c r="AE26" s="98">
        <v>2605</v>
      </c>
      <c r="AF26" s="13" t="s">
        <v>111</v>
      </c>
      <c r="AG26" s="93">
        <v>3147</v>
      </c>
      <c r="AH26" s="93">
        <v>4750</v>
      </c>
      <c r="AI26" s="93">
        <v>7667</v>
      </c>
      <c r="AJ26" s="93">
        <v>3935</v>
      </c>
      <c r="AK26" s="93">
        <v>3604</v>
      </c>
      <c r="AL26" s="93">
        <v>13063</v>
      </c>
      <c r="AM26" s="93">
        <v>20057</v>
      </c>
      <c r="AN26" s="93">
        <v>14249</v>
      </c>
      <c r="AO26" s="93">
        <v>5808</v>
      </c>
      <c r="AP26" s="93">
        <v>17974</v>
      </c>
      <c r="AQ26" s="93">
        <v>7085</v>
      </c>
      <c r="AR26" s="93">
        <v>5750</v>
      </c>
      <c r="AS26" s="94">
        <v>451</v>
      </c>
      <c r="AT26" s="96">
        <v>4688</v>
      </c>
      <c r="AU26" s="94">
        <v>11135</v>
      </c>
      <c r="AV26" s="93">
        <v>3489</v>
      </c>
      <c r="AW26" s="67">
        <v>1005</v>
      </c>
      <c r="AX26" s="67">
        <v>749</v>
      </c>
      <c r="AY26" s="67">
        <v>2277</v>
      </c>
      <c r="AZ26" s="67">
        <v>2507</v>
      </c>
      <c r="BA26" s="67">
        <v>1108</v>
      </c>
      <c r="BB26" s="67">
        <v>16281</v>
      </c>
      <c r="BC26" s="67">
        <v>395</v>
      </c>
      <c r="BD26" s="67">
        <v>5968</v>
      </c>
      <c r="BE26" s="67">
        <v>3640</v>
      </c>
      <c r="BF26" s="67">
        <v>1490</v>
      </c>
      <c r="BG26" s="67">
        <v>205</v>
      </c>
      <c r="BH26" s="67">
        <v>1197</v>
      </c>
      <c r="BI26" s="67">
        <v>1980</v>
      </c>
      <c r="BJ26" s="67">
        <v>1407</v>
      </c>
      <c r="BK26" s="68">
        <v>10392</v>
      </c>
      <c r="BL26" s="13" t="s">
        <v>111</v>
      </c>
      <c r="BM26" s="67">
        <v>1809</v>
      </c>
      <c r="BN26" s="67">
        <v>710</v>
      </c>
      <c r="BO26" s="67">
        <v>2197</v>
      </c>
      <c r="BP26" s="67">
        <v>5675</v>
      </c>
      <c r="BQ26" s="67">
        <v>36347</v>
      </c>
      <c r="BR26" s="67">
        <v>6094</v>
      </c>
      <c r="BS26" s="67">
        <v>20269</v>
      </c>
      <c r="BT26" s="67">
        <v>9984</v>
      </c>
      <c r="BU26" s="67">
        <v>11820</v>
      </c>
      <c r="BV26" s="67">
        <v>8042</v>
      </c>
      <c r="BW26" s="67">
        <v>267</v>
      </c>
      <c r="BX26" s="67">
        <v>3511</v>
      </c>
      <c r="BY26" s="67">
        <v>30544</v>
      </c>
      <c r="BZ26" s="67">
        <v>3331</v>
      </c>
      <c r="CA26" s="68">
        <v>6548</v>
      </c>
      <c r="CB26" s="67">
        <v>4374</v>
      </c>
      <c r="CC26" s="67">
        <v>16290</v>
      </c>
      <c r="CD26" s="67">
        <v>79248</v>
      </c>
      <c r="CE26" s="67">
        <v>17059</v>
      </c>
      <c r="CF26" s="67">
        <v>29707</v>
      </c>
      <c r="CG26" s="67">
        <v>24107</v>
      </c>
      <c r="CH26" s="67">
        <v>8375</v>
      </c>
      <c r="CI26" s="67">
        <v>112205</v>
      </c>
      <c r="CJ26" s="67">
        <v>723436</v>
      </c>
      <c r="CK26" s="67">
        <v>86903</v>
      </c>
      <c r="CL26" s="55"/>
      <c r="CM26" s="67">
        <v>651601</v>
      </c>
      <c r="CN26" s="67">
        <v>347282</v>
      </c>
      <c r="CO26" s="68">
        <v>275699</v>
      </c>
    </row>
    <row r="27" spans="1:93" s="8" customFormat="1" ht="11.25" customHeight="1">
      <c r="A27" s="13" t="s">
        <v>112</v>
      </c>
      <c r="B27" s="4">
        <v>3.49</v>
      </c>
      <c r="C27" s="4">
        <v>1.67</v>
      </c>
      <c r="D27" s="22">
        <v>46.4</v>
      </c>
      <c r="E27" s="9"/>
      <c r="F27" s="93">
        <v>1141648</v>
      </c>
      <c r="G27" s="93">
        <v>612918</v>
      </c>
      <c r="H27" s="93">
        <v>605311</v>
      </c>
      <c r="I27" s="93">
        <v>595118</v>
      </c>
      <c r="J27" s="93">
        <v>522418</v>
      </c>
      <c r="K27" s="93">
        <v>366626</v>
      </c>
      <c r="L27" s="93">
        <v>2040</v>
      </c>
      <c r="M27" s="93">
        <v>153751</v>
      </c>
      <c r="N27" s="94">
        <v>57689</v>
      </c>
      <c r="O27" s="98">
        <v>15011</v>
      </c>
      <c r="P27" s="93">
        <v>4652</v>
      </c>
      <c r="Q27" s="93">
        <v>5540</v>
      </c>
      <c r="R27" s="93">
        <v>7607</v>
      </c>
      <c r="S27" s="93">
        <v>438504</v>
      </c>
      <c r="T27" s="93">
        <v>90226</v>
      </c>
      <c r="U27" s="93"/>
      <c r="V27" s="93">
        <v>1141648</v>
      </c>
      <c r="W27" s="93">
        <v>442901</v>
      </c>
      <c r="X27" s="93">
        <v>346890</v>
      </c>
      <c r="Y27" s="93">
        <v>73934</v>
      </c>
      <c r="Z27" s="93">
        <v>6690</v>
      </c>
      <c r="AA27" s="93">
        <v>6389</v>
      </c>
      <c r="AB27" s="93">
        <v>6250</v>
      </c>
      <c r="AC27" s="93">
        <v>3646</v>
      </c>
      <c r="AD27" s="94">
        <v>7683</v>
      </c>
      <c r="AE27" s="98">
        <v>2693</v>
      </c>
      <c r="AF27" s="13" t="s">
        <v>112</v>
      </c>
      <c r="AG27" s="93">
        <v>2944</v>
      </c>
      <c r="AH27" s="93">
        <v>5099</v>
      </c>
      <c r="AI27" s="93">
        <v>8707</v>
      </c>
      <c r="AJ27" s="93">
        <v>4967</v>
      </c>
      <c r="AK27" s="93">
        <v>3751</v>
      </c>
      <c r="AL27" s="93">
        <v>15116</v>
      </c>
      <c r="AM27" s="93">
        <v>25805</v>
      </c>
      <c r="AN27" s="93">
        <v>14959</v>
      </c>
      <c r="AO27" s="93">
        <v>10845</v>
      </c>
      <c r="AP27" s="93">
        <v>18241</v>
      </c>
      <c r="AQ27" s="93">
        <v>7866</v>
      </c>
      <c r="AR27" s="93">
        <v>5071</v>
      </c>
      <c r="AS27" s="94">
        <v>351</v>
      </c>
      <c r="AT27" s="96">
        <v>4953</v>
      </c>
      <c r="AU27" s="94">
        <v>14550</v>
      </c>
      <c r="AV27" s="93">
        <v>6376</v>
      </c>
      <c r="AW27" s="67">
        <v>1237</v>
      </c>
      <c r="AX27" s="67">
        <v>708</v>
      </c>
      <c r="AY27" s="67">
        <v>2381</v>
      </c>
      <c r="AZ27" s="67">
        <v>2530</v>
      </c>
      <c r="BA27" s="67">
        <v>1318</v>
      </c>
      <c r="BB27" s="67">
        <v>17749</v>
      </c>
      <c r="BC27" s="67">
        <v>940</v>
      </c>
      <c r="BD27" s="67">
        <v>5994</v>
      </c>
      <c r="BE27" s="67">
        <v>4393</v>
      </c>
      <c r="BF27" s="67">
        <v>1732</v>
      </c>
      <c r="BG27" s="67">
        <v>249</v>
      </c>
      <c r="BH27" s="67">
        <v>1131</v>
      </c>
      <c r="BI27" s="67">
        <v>2190</v>
      </c>
      <c r="BJ27" s="67">
        <v>1119</v>
      </c>
      <c r="BK27" s="68">
        <v>10729</v>
      </c>
      <c r="BL27" s="13" t="s">
        <v>112</v>
      </c>
      <c r="BM27" s="67">
        <v>1942</v>
      </c>
      <c r="BN27" s="67">
        <v>833</v>
      </c>
      <c r="BO27" s="67">
        <v>2542</v>
      </c>
      <c r="BP27" s="67">
        <v>5412</v>
      </c>
      <c r="BQ27" s="67">
        <v>47305</v>
      </c>
      <c r="BR27" s="67">
        <v>8154</v>
      </c>
      <c r="BS27" s="67">
        <v>27086</v>
      </c>
      <c r="BT27" s="67">
        <v>12065</v>
      </c>
      <c r="BU27" s="67">
        <v>14820</v>
      </c>
      <c r="BV27" s="67">
        <v>9596</v>
      </c>
      <c r="BW27" s="67">
        <v>263</v>
      </c>
      <c r="BX27" s="67">
        <v>4961</v>
      </c>
      <c r="BY27" s="67">
        <v>37830</v>
      </c>
      <c r="BZ27" s="67">
        <v>4569</v>
      </c>
      <c r="CA27" s="68">
        <v>7291</v>
      </c>
      <c r="CB27" s="67">
        <v>4562</v>
      </c>
      <c r="CC27" s="67">
        <v>21408</v>
      </c>
      <c r="CD27" s="67">
        <v>85928</v>
      </c>
      <c r="CE27" s="67">
        <v>21147</v>
      </c>
      <c r="CF27" s="67">
        <v>31016</v>
      </c>
      <c r="CG27" s="67">
        <v>26014</v>
      </c>
      <c r="CH27" s="67">
        <v>7751</v>
      </c>
      <c r="CI27" s="67">
        <v>96011</v>
      </c>
      <c r="CJ27" s="67">
        <v>620160</v>
      </c>
      <c r="CK27" s="67">
        <v>78588</v>
      </c>
      <c r="CL27" s="55"/>
      <c r="CM27" s="67">
        <v>516907</v>
      </c>
      <c r="CN27" s="67">
        <v>170017</v>
      </c>
      <c r="CO27" s="68">
        <v>135395</v>
      </c>
    </row>
    <row r="28" spans="1:93" s="8" customFormat="1" ht="11.25" customHeight="1">
      <c r="A28" s="13" t="s">
        <v>113</v>
      </c>
      <c r="B28" s="4">
        <v>3.47</v>
      </c>
      <c r="C28" s="4">
        <v>1.65</v>
      </c>
      <c r="D28" s="22">
        <v>46.5</v>
      </c>
      <c r="E28" s="9"/>
      <c r="F28" s="93">
        <v>956497</v>
      </c>
      <c r="G28" s="93">
        <v>492065</v>
      </c>
      <c r="H28" s="93">
        <v>483163</v>
      </c>
      <c r="I28" s="93">
        <v>439045</v>
      </c>
      <c r="J28" s="93">
        <v>382333</v>
      </c>
      <c r="K28" s="93">
        <v>368717</v>
      </c>
      <c r="L28" s="93">
        <v>1892</v>
      </c>
      <c r="M28" s="93">
        <v>11724</v>
      </c>
      <c r="N28" s="94">
        <v>45149</v>
      </c>
      <c r="O28" s="98">
        <v>11563</v>
      </c>
      <c r="P28" s="93">
        <v>3383</v>
      </c>
      <c r="Q28" s="93">
        <v>40735</v>
      </c>
      <c r="R28" s="93">
        <v>8903</v>
      </c>
      <c r="S28" s="93">
        <v>382888</v>
      </c>
      <c r="T28" s="93">
        <v>81544</v>
      </c>
      <c r="U28" s="93"/>
      <c r="V28" s="93">
        <v>956497</v>
      </c>
      <c r="W28" s="93">
        <v>403267</v>
      </c>
      <c r="X28" s="93">
        <v>326938</v>
      </c>
      <c r="Y28" s="93">
        <v>74346</v>
      </c>
      <c r="Z28" s="93">
        <v>6632</v>
      </c>
      <c r="AA28" s="93">
        <v>6745</v>
      </c>
      <c r="AB28" s="93">
        <v>6438</v>
      </c>
      <c r="AC28" s="93">
        <v>3593</v>
      </c>
      <c r="AD28" s="94">
        <v>7943</v>
      </c>
      <c r="AE28" s="98">
        <v>3001</v>
      </c>
      <c r="AF28" s="13" t="s">
        <v>113</v>
      </c>
      <c r="AG28" s="93">
        <v>2916</v>
      </c>
      <c r="AH28" s="93">
        <v>5243</v>
      </c>
      <c r="AI28" s="93">
        <v>8487</v>
      </c>
      <c r="AJ28" s="93">
        <v>4566</v>
      </c>
      <c r="AK28" s="93">
        <v>3502</v>
      </c>
      <c r="AL28" s="93">
        <v>15280</v>
      </c>
      <c r="AM28" s="93">
        <v>23345</v>
      </c>
      <c r="AN28" s="93">
        <v>14238</v>
      </c>
      <c r="AO28" s="93">
        <v>9107</v>
      </c>
      <c r="AP28" s="93">
        <v>20166</v>
      </c>
      <c r="AQ28" s="93">
        <v>10451</v>
      </c>
      <c r="AR28" s="93">
        <v>4408</v>
      </c>
      <c r="AS28" s="94">
        <v>304</v>
      </c>
      <c r="AT28" s="96">
        <v>5004</v>
      </c>
      <c r="AU28" s="94">
        <v>11250</v>
      </c>
      <c r="AV28" s="93">
        <v>3696</v>
      </c>
      <c r="AW28" s="67">
        <v>626</v>
      </c>
      <c r="AX28" s="67">
        <v>1353</v>
      </c>
      <c r="AY28" s="67">
        <v>2201</v>
      </c>
      <c r="AZ28" s="67">
        <v>2312</v>
      </c>
      <c r="BA28" s="67">
        <v>1064</v>
      </c>
      <c r="BB28" s="67">
        <v>12032</v>
      </c>
      <c r="BC28" s="67">
        <v>927</v>
      </c>
      <c r="BD28" s="67">
        <v>3838</v>
      </c>
      <c r="BE28" s="67">
        <v>2584</v>
      </c>
      <c r="BF28" s="67">
        <v>1318</v>
      </c>
      <c r="BG28" s="67">
        <v>189</v>
      </c>
      <c r="BH28" s="67">
        <v>810</v>
      </c>
      <c r="BI28" s="67">
        <v>1578</v>
      </c>
      <c r="BJ28" s="67">
        <v>789</v>
      </c>
      <c r="BK28" s="68">
        <v>10490</v>
      </c>
      <c r="BL28" s="13" t="s">
        <v>113</v>
      </c>
      <c r="BM28" s="67">
        <v>1750</v>
      </c>
      <c r="BN28" s="67">
        <v>640</v>
      </c>
      <c r="BO28" s="67">
        <v>2041</v>
      </c>
      <c r="BP28" s="67">
        <v>6060</v>
      </c>
      <c r="BQ28" s="67">
        <v>45213</v>
      </c>
      <c r="BR28" s="67">
        <v>10944</v>
      </c>
      <c r="BS28" s="67">
        <v>22886</v>
      </c>
      <c r="BT28" s="67">
        <v>11383</v>
      </c>
      <c r="BU28" s="67">
        <v>9460</v>
      </c>
      <c r="BV28" s="67">
        <v>5834</v>
      </c>
      <c r="BW28" s="67">
        <v>208</v>
      </c>
      <c r="BX28" s="67">
        <v>3418</v>
      </c>
      <c r="BY28" s="67">
        <v>37998</v>
      </c>
      <c r="BZ28" s="67">
        <v>3373</v>
      </c>
      <c r="CA28" s="68">
        <v>6358</v>
      </c>
      <c r="CB28" s="67">
        <v>4486</v>
      </c>
      <c r="CC28" s="67">
        <v>23781</v>
      </c>
      <c r="CD28" s="67">
        <v>82636</v>
      </c>
      <c r="CE28" s="67">
        <v>18010</v>
      </c>
      <c r="CF28" s="67">
        <v>27590</v>
      </c>
      <c r="CG28" s="67">
        <v>30389</v>
      </c>
      <c r="CH28" s="67">
        <v>6647</v>
      </c>
      <c r="CI28" s="67">
        <v>76329</v>
      </c>
      <c r="CJ28" s="67">
        <v>479165</v>
      </c>
      <c r="CK28" s="67">
        <v>74065</v>
      </c>
      <c r="CL28" s="55"/>
      <c r="CM28" s="67">
        <v>415736</v>
      </c>
      <c r="CN28" s="67">
        <v>88798</v>
      </c>
      <c r="CO28" s="68">
        <v>40258</v>
      </c>
    </row>
    <row r="29" spans="1:93" s="8" customFormat="1" ht="11.25" customHeight="1">
      <c r="A29" s="13" t="s">
        <v>114</v>
      </c>
      <c r="B29" s="24">
        <v>3.47</v>
      </c>
      <c r="C29" s="4">
        <v>1.66</v>
      </c>
      <c r="D29" s="22">
        <v>46.7</v>
      </c>
      <c r="E29" s="9"/>
      <c r="F29" s="93">
        <v>875426</v>
      </c>
      <c r="G29" s="93">
        <v>444645</v>
      </c>
      <c r="H29" s="93">
        <v>437495</v>
      </c>
      <c r="I29" s="93">
        <v>429437</v>
      </c>
      <c r="J29" s="93">
        <v>373309</v>
      </c>
      <c r="K29" s="93">
        <v>370131</v>
      </c>
      <c r="L29" s="93">
        <v>1770</v>
      </c>
      <c r="M29" s="93">
        <v>1408</v>
      </c>
      <c r="N29" s="94">
        <v>45984</v>
      </c>
      <c r="O29" s="98">
        <v>10144</v>
      </c>
      <c r="P29" s="93">
        <v>3626</v>
      </c>
      <c r="Q29" s="93">
        <v>4433</v>
      </c>
      <c r="R29" s="93">
        <v>7150</v>
      </c>
      <c r="S29" s="93">
        <v>355346</v>
      </c>
      <c r="T29" s="93">
        <v>75435</v>
      </c>
      <c r="U29" s="93"/>
      <c r="V29" s="93">
        <v>875426</v>
      </c>
      <c r="W29" s="93">
        <v>387372</v>
      </c>
      <c r="X29" s="93">
        <v>312797</v>
      </c>
      <c r="Y29" s="93">
        <v>72571</v>
      </c>
      <c r="Z29" s="93">
        <v>7582</v>
      </c>
      <c r="AA29" s="93">
        <v>7169</v>
      </c>
      <c r="AB29" s="93">
        <v>6305</v>
      </c>
      <c r="AC29" s="93">
        <v>3720</v>
      </c>
      <c r="AD29" s="94">
        <v>8628</v>
      </c>
      <c r="AE29" s="98">
        <v>2944</v>
      </c>
      <c r="AF29" s="13" t="s">
        <v>114</v>
      </c>
      <c r="AG29" s="93">
        <v>3064</v>
      </c>
      <c r="AH29" s="93">
        <v>4765</v>
      </c>
      <c r="AI29" s="93">
        <v>8240</v>
      </c>
      <c r="AJ29" s="93">
        <v>3834</v>
      </c>
      <c r="AK29" s="93">
        <v>3412</v>
      </c>
      <c r="AL29" s="93">
        <v>12907</v>
      </c>
      <c r="AM29" s="93">
        <v>21397</v>
      </c>
      <c r="AN29" s="93">
        <v>14775</v>
      </c>
      <c r="AO29" s="93">
        <v>6622</v>
      </c>
      <c r="AP29" s="93">
        <v>19185</v>
      </c>
      <c r="AQ29" s="93">
        <v>9668</v>
      </c>
      <c r="AR29" s="93">
        <v>4224</v>
      </c>
      <c r="AS29" s="94">
        <v>318</v>
      </c>
      <c r="AT29" s="96">
        <v>4975</v>
      </c>
      <c r="AU29" s="94">
        <v>9173</v>
      </c>
      <c r="AV29" s="93">
        <v>2339</v>
      </c>
      <c r="AW29" s="67">
        <v>749</v>
      </c>
      <c r="AX29" s="67">
        <v>668</v>
      </c>
      <c r="AY29" s="67">
        <v>2310</v>
      </c>
      <c r="AZ29" s="67">
        <v>2308</v>
      </c>
      <c r="BA29" s="67">
        <v>799</v>
      </c>
      <c r="BB29" s="67">
        <v>12443</v>
      </c>
      <c r="BC29" s="67">
        <v>312</v>
      </c>
      <c r="BD29" s="67">
        <v>4596</v>
      </c>
      <c r="BE29" s="67">
        <v>2621</v>
      </c>
      <c r="BF29" s="67">
        <v>1096</v>
      </c>
      <c r="BG29" s="67">
        <v>182</v>
      </c>
      <c r="BH29" s="67">
        <v>957</v>
      </c>
      <c r="BI29" s="67">
        <v>1850</v>
      </c>
      <c r="BJ29" s="67">
        <v>830</v>
      </c>
      <c r="BK29" s="68">
        <v>10417</v>
      </c>
      <c r="BL29" s="13" t="s">
        <v>114</v>
      </c>
      <c r="BM29" s="67">
        <v>1667</v>
      </c>
      <c r="BN29" s="67">
        <v>611</v>
      </c>
      <c r="BO29" s="67">
        <v>2052</v>
      </c>
      <c r="BP29" s="67">
        <v>6088</v>
      </c>
      <c r="BQ29" s="67">
        <v>39825</v>
      </c>
      <c r="BR29" s="67">
        <v>6917</v>
      </c>
      <c r="BS29" s="67">
        <v>22990</v>
      </c>
      <c r="BT29" s="67">
        <v>9918</v>
      </c>
      <c r="BU29" s="67">
        <v>19001</v>
      </c>
      <c r="BV29" s="67">
        <v>15398</v>
      </c>
      <c r="BW29" s="67">
        <v>261</v>
      </c>
      <c r="BX29" s="67">
        <v>3343</v>
      </c>
      <c r="BY29" s="67">
        <v>29095</v>
      </c>
      <c r="BZ29" s="67">
        <v>3645</v>
      </c>
      <c r="CA29" s="68">
        <v>6349</v>
      </c>
      <c r="CB29" s="67">
        <v>4448</v>
      </c>
      <c r="CC29" s="67">
        <v>14653</v>
      </c>
      <c r="CD29" s="67">
        <v>79690</v>
      </c>
      <c r="CE29" s="67">
        <v>19481</v>
      </c>
      <c r="CF29" s="67">
        <v>26109</v>
      </c>
      <c r="CG29" s="67">
        <v>21609</v>
      </c>
      <c r="CH29" s="67">
        <v>12491</v>
      </c>
      <c r="CI29" s="67">
        <v>74575</v>
      </c>
      <c r="CJ29" s="67">
        <v>416764</v>
      </c>
      <c r="CK29" s="67">
        <v>71290</v>
      </c>
      <c r="CL29" s="55"/>
      <c r="CM29" s="67">
        <v>370070</v>
      </c>
      <c r="CN29" s="67">
        <v>57273</v>
      </c>
      <c r="CO29" s="68">
        <v>23117</v>
      </c>
    </row>
    <row r="30" spans="1:93" s="8" customFormat="1" ht="11.25" customHeight="1">
      <c r="A30" s="13" t="s">
        <v>115</v>
      </c>
      <c r="B30" s="24">
        <v>3.48</v>
      </c>
      <c r="C30" s="4">
        <v>1.65</v>
      </c>
      <c r="D30" s="22">
        <v>46.5</v>
      </c>
      <c r="E30" s="9"/>
      <c r="F30" s="93">
        <v>965991</v>
      </c>
      <c r="G30" s="93">
        <v>485657</v>
      </c>
      <c r="H30" s="93">
        <v>479651</v>
      </c>
      <c r="I30" s="93">
        <v>437300</v>
      </c>
      <c r="J30" s="93">
        <v>381219</v>
      </c>
      <c r="K30" s="93">
        <v>378349</v>
      </c>
      <c r="L30" s="93">
        <v>1756</v>
      </c>
      <c r="M30" s="93">
        <v>1114</v>
      </c>
      <c r="N30" s="94">
        <v>44763</v>
      </c>
      <c r="O30" s="98">
        <v>11317</v>
      </c>
      <c r="P30" s="93">
        <v>3731</v>
      </c>
      <c r="Q30" s="93">
        <v>38621</v>
      </c>
      <c r="R30" s="93">
        <v>6006</v>
      </c>
      <c r="S30" s="93">
        <v>402424</v>
      </c>
      <c r="T30" s="93">
        <v>77911</v>
      </c>
      <c r="U30" s="93"/>
      <c r="V30" s="93">
        <v>965991</v>
      </c>
      <c r="W30" s="93">
        <v>410240</v>
      </c>
      <c r="X30" s="93">
        <v>331546</v>
      </c>
      <c r="Y30" s="93">
        <v>72864</v>
      </c>
      <c r="Z30" s="93">
        <v>7990</v>
      </c>
      <c r="AA30" s="93">
        <v>7483</v>
      </c>
      <c r="AB30" s="93">
        <v>5902</v>
      </c>
      <c r="AC30" s="93">
        <v>3739</v>
      </c>
      <c r="AD30" s="94">
        <v>8941</v>
      </c>
      <c r="AE30" s="98">
        <v>2757</v>
      </c>
      <c r="AF30" s="13" t="s">
        <v>115</v>
      </c>
      <c r="AG30" s="93">
        <v>3099</v>
      </c>
      <c r="AH30" s="93">
        <v>4830</v>
      </c>
      <c r="AI30" s="93">
        <v>8497</v>
      </c>
      <c r="AJ30" s="93">
        <v>3595</v>
      </c>
      <c r="AK30" s="93">
        <v>3475</v>
      </c>
      <c r="AL30" s="93">
        <v>12557</v>
      </c>
      <c r="AM30" s="93">
        <v>22463</v>
      </c>
      <c r="AN30" s="93">
        <v>14990</v>
      </c>
      <c r="AO30" s="93">
        <v>7473</v>
      </c>
      <c r="AP30" s="93">
        <v>18237</v>
      </c>
      <c r="AQ30" s="93">
        <v>7792</v>
      </c>
      <c r="AR30" s="93">
        <v>4640</v>
      </c>
      <c r="AS30" s="94">
        <v>574</v>
      </c>
      <c r="AT30" s="96">
        <v>5231</v>
      </c>
      <c r="AU30" s="94">
        <v>10340</v>
      </c>
      <c r="AV30" s="93">
        <v>3106</v>
      </c>
      <c r="AW30" s="67">
        <v>1002</v>
      </c>
      <c r="AX30" s="67">
        <v>822</v>
      </c>
      <c r="AY30" s="67">
        <v>2197</v>
      </c>
      <c r="AZ30" s="67">
        <v>2198</v>
      </c>
      <c r="BA30" s="67">
        <v>1015</v>
      </c>
      <c r="BB30" s="67">
        <v>16207</v>
      </c>
      <c r="BC30" s="67">
        <v>558</v>
      </c>
      <c r="BD30" s="67">
        <v>6433</v>
      </c>
      <c r="BE30" s="67">
        <v>3114</v>
      </c>
      <c r="BF30" s="67">
        <v>1469</v>
      </c>
      <c r="BG30" s="67">
        <v>200</v>
      </c>
      <c r="BH30" s="67">
        <v>1215</v>
      </c>
      <c r="BI30" s="67">
        <v>1793</v>
      </c>
      <c r="BJ30" s="67">
        <v>1425</v>
      </c>
      <c r="BK30" s="68">
        <v>11297</v>
      </c>
      <c r="BL30" s="13" t="s">
        <v>115</v>
      </c>
      <c r="BM30" s="67">
        <v>1708</v>
      </c>
      <c r="BN30" s="67">
        <v>780</v>
      </c>
      <c r="BO30" s="67">
        <v>2365</v>
      </c>
      <c r="BP30" s="67">
        <v>6444</v>
      </c>
      <c r="BQ30" s="67">
        <v>44820</v>
      </c>
      <c r="BR30" s="67">
        <v>7296</v>
      </c>
      <c r="BS30" s="67">
        <v>25607</v>
      </c>
      <c r="BT30" s="67">
        <v>11918</v>
      </c>
      <c r="BU30" s="67">
        <v>24118</v>
      </c>
      <c r="BV30" s="67">
        <v>20313</v>
      </c>
      <c r="BW30" s="67">
        <v>339</v>
      </c>
      <c r="BX30" s="67">
        <v>3465</v>
      </c>
      <c r="BY30" s="67">
        <v>29442</v>
      </c>
      <c r="BZ30" s="67">
        <v>2978</v>
      </c>
      <c r="CA30" s="68">
        <v>6140</v>
      </c>
      <c r="CB30" s="67">
        <v>4704</v>
      </c>
      <c r="CC30" s="67">
        <v>15619</v>
      </c>
      <c r="CD30" s="67">
        <v>81758</v>
      </c>
      <c r="CE30" s="67">
        <v>19408</v>
      </c>
      <c r="CF30" s="67">
        <v>25434</v>
      </c>
      <c r="CG30" s="67">
        <v>21751</v>
      </c>
      <c r="CH30" s="67">
        <v>15165</v>
      </c>
      <c r="CI30" s="67">
        <v>78694</v>
      </c>
      <c r="CJ30" s="67">
        <v>483179</v>
      </c>
      <c r="CK30" s="67">
        <v>72573</v>
      </c>
      <c r="CL30" s="55"/>
      <c r="CM30" s="67">
        <v>406963</v>
      </c>
      <c r="CN30" s="67">
        <v>75417</v>
      </c>
      <c r="CO30" s="68">
        <v>54206</v>
      </c>
    </row>
    <row r="31" spans="1:93" s="8" customFormat="1" ht="11.25" customHeight="1">
      <c r="A31" s="13" t="s">
        <v>116</v>
      </c>
      <c r="B31" s="24">
        <v>3.47</v>
      </c>
      <c r="C31" s="4">
        <v>1.65</v>
      </c>
      <c r="D31" s="22">
        <v>46.5</v>
      </c>
      <c r="E31" s="9"/>
      <c r="F31" s="93">
        <v>894281</v>
      </c>
      <c r="G31" s="93">
        <v>458478</v>
      </c>
      <c r="H31" s="93">
        <v>448476</v>
      </c>
      <c r="I31" s="93">
        <v>439506</v>
      </c>
      <c r="J31" s="93">
        <v>381599</v>
      </c>
      <c r="K31" s="93">
        <v>378243</v>
      </c>
      <c r="L31" s="93">
        <v>1670</v>
      </c>
      <c r="M31" s="93">
        <v>1686</v>
      </c>
      <c r="N31" s="94">
        <v>46758</v>
      </c>
      <c r="O31" s="98">
        <v>11149</v>
      </c>
      <c r="P31" s="93">
        <v>3989</v>
      </c>
      <c r="Q31" s="93">
        <v>4980</v>
      </c>
      <c r="R31" s="93">
        <v>10002</v>
      </c>
      <c r="S31" s="93">
        <v>359222</v>
      </c>
      <c r="T31" s="93">
        <v>76582</v>
      </c>
      <c r="U31" s="93"/>
      <c r="V31" s="93">
        <v>894281</v>
      </c>
      <c r="W31" s="93">
        <v>396808</v>
      </c>
      <c r="X31" s="93">
        <v>319519</v>
      </c>
      <c r="Y31" s="93">
        <v>70325</v>
      </c>
      <c r="Z31" s="93">
        <v>7129</v>
      </c>
      <c r="AA31" s="93">
        <v>7335</v>
      </c>
      <c r="AB31" s="93">
        <v>5967</v>
      </c>
      <c r="AC31" s="93">
        <v>3508</v>
      </c>
      <c r="AD31" s="94">
        <v>7948</v>
      </c>
      <c r="AE31" s="98">
        <v>2378</v>
      </c>
      <c r="AF31" s="13" t="s">
        <v>116</v>
      </c>
      <c r="AG31" s="93">
        <v>3216</v>
      </c>
      <c r="AH31" s="93">
        <v>4803</v>
      </c>
      <c r="AI31" s="93">
        <v>8246</v>
      </c>
      <c r="AJ31" s="93">
        <v>3123</v>
      </c>
      <c r="AK31" s="93">
        <v>3207</v>
      </c>
      <c r="AL31" s="93">
        <v>13465</v>
      </c>
      <c r="AM31" s="93">
        <v>20221</v>
      </c>
      <c r="AN31" s="93">
        <v>14900</v>
      </c>
      <c r="AO31" s="93">
        <v>5321</v>
      </c>
      <c r="AP31" s="93">
        <v>18984</v>
      </c>
      <c r="AQ31" s="93">
        <v>7543</v>
      </c>
      <c r="AR31" s="93">
        <v>5295</v>
      </c>
      <c r="AS31" s="94">
        <v>1321</v>
      </c>
      <c r="AT31" s="96">
        <v>4825</v>
      </c>
      <c r="AU31" s="94">
        <v>10379</v>
      </c>
      <c r="AV31" s="93">
        <v>2859</v>
      </c>
      <c r="AW31" s="67">
        <v>1165</v>
      </c>
      <c r="AX31" s="67">
        <v>1142</v>
      </c>
      <c r="AY31" s="67">
        <v>2352</v>
      </c>
      <c r="AZ31" s="67">
        <v>2028</v>
      </c>
      <c r="BA31" s="67">
        <v>833</v>
      </c>
      <c r="BB31" s="67">
        <v>17845</v>
      </c>
      <c r="BC31" s="67">
        <v>1012</v>
      </c>
      <c r="BD31" s="67">
        <v>7549</v>
      </c>
      <c r="BE31" s="67">
        <v>3015</v>
      </c>
      <c r="BF31" s="67">
        <v>1498</v>
      </c>
      <c r="BG31" s="67">
        <v>243</v>
      </c>
      <c r="BH31" s="67">
        <v>1480</v>
      </c>
      <c r="BI31" s="67">
        <v>1761</v>
      </c>
      <c r="BJ31" s="67">
        <v>1286</v>
      </c>
      <c r="BK31" s="68">
        <v>11303</v>
      </c>
      <c r="BL31" s="13" t="s">
        <v>116</v>
      </c>
      <c r="BM31" s="67">
        <v>1741</v>
      </c>
      <c r="BN31" s="67">
        <v>494</v>
      </c>
      <c r="BO31" s="67">
        <v>2165</v>
      </c>
      <c r="BP31" s="67">
        <v>6903</v>
      </c>
      <c r="BQ31" s="67">
        <v>44002</v>
      </c>
      <c r="BR31" s="67">
        <v>6853</v>
      </c>
      <c r="BS31" s="67">
        <v>23954</v>
      </c>
      <c r="BT31" s="67">
        <v>13195</v>
      </c>
      <c r="BU31" s="67">
        <v>13651</v>
      </c>
      <c r="BV31" s="67">
        <v>9682</v>
      </c>
      <c r="BW31" s="67">
        <v>248</v>
      </c>
      <c r="BX31" s="67">
        <v>3721</v>
      </c>
      <c r="BY31" s="67">
        <v>31691</v>
      </c>
      <c r="BZ31" s="67">
        <v>3209</v>
      </c>
      <c r="CA31" s="68">
        <v>7244</v>
      </c>
      <c r="CB31" s="67">
        <v>4647</v>
      </c>
      <c r="CC31" s="67">
        <v>16591</v>
      </c>
      <c r="CD31" s="67">
        <v>81117</v>
      </c>
      <c r="CE31" s="67">
        <v>20372</v>
      </c>
      <c r="CF31" s="67">
        <v>25086</v>
      </c>
      <c r="CG31" s="67">
        <v>27676</v>
      </c>
      <c r="CH31" s="67">
        <v>7983</v>
      </c>
      <c r="CI31" s="67">
        <v>77289</v>
      </c>
      <c r="CJ31" s="67">
        <v>424586</v>
      </c>
      <c r="CK31" s="67">
        <v>72887</v>
      </c>
      <c r="CL31" s="55"/>
      <c r="CM31" s="67">
        <v>381188</v>
      </c>
      <c r="CN31" s="67">
        <v>61670</v>
      </c>
      <c r="CO31" s="68">
        <v>38187</v>
      </c>
    </row>
    <row r="32" spans="1:98" s="8" customFormat="1" ht="11.25" customHeight="1">
      <c r="A32" s="13" t="s">
        <v>117</v>
      </c>
      <c r="B32" s="24">
        <v>3.5</v>
      </c>
      <c r="C32" s="4">
        <v>1.66</v>
      </c>
      <c r="D32" s="22">
        <v>46.3</v>
      </c>
      <c r="E32" s="9"/>
      <c r="F32" s="93">
        <v>1549348</v>
      </c>
      <c r="G32" s="93">
        <v>1001703</v>
      </c>
      <c r="H32" s="93">
        <v>986153</v>
      </c>
      <c r="I32" s="93">
        <v>947191</v>
      </c>
      <c r="J32" s="93">
        <v>834743</v>
      </c>
      <c r="K32" s="93">
        <v>381084</v>
      </c>
      <c r="L32" s="93">
        <v>2302</v>
      </c>
      <c r="M32" s="93">
        <v>451357</v>
      </c>
      <c r="N32" s="94">
        <v>94275</v>
      </c>
      <c r="O32" s="98">
        <v>18173</v>
      </c>
      <c r="P32" s="93">
        <v>2950</v>
      </c>
      <c r="Q32" s="93">
        <v>36011</v>
      </c>
      <c r="R32" s="93">
        <v>15550</v>
      </c>
      <c r="S32" s="93">
        <v>472245</v>
      </c>
      <c r="T32" s="93">
        <v>75400</v>
      </c>
      <c r="U32" s="93"/>
      <c r="V32" s="93">
        <v>1549348</v>
      </c>
      <c r="W32" s="93">
        <v>502755</v>
      </c>
      <c r="X32" s="93">
        <v>395578</v>
      </c>
      <c r="Y32" s="93">
        <v>89148</v>
      </c>
      <c r="Z32" s="93">
        <v>8556</v>
      </c>
      <c r="AA32" s="93">
        <v>11450</v>
      </c>
      <c r="AB32" s="93">
        <v>7152</v>
      </c>
      <c r="AC32" s="93">
        <v>3796</v>
      </c>
      <c r="AD32" s="94">
        <v>8904</v>
      </c>
      <c r="AE32" s="98">
        <v>2880</v>
      </c>
      <c r="AF32" s="13" t="s">
        <v>117</v>
      </c>
      <c r="AG32" s="93">
        <v>3653</v>
      </c>
      <c r="AH32" s="93">
        <v>6514</v>
      </c>
      <c r="AI32" s="93">
        <v>11250</v>
      </c>
      <c r="AJ32" s="93">
        <v>3518</v>
      </c>
      <c r="AK32" s="93">
        <v>4611</v>
      </c>
      <c r="AL32" s="93">
        <v>16866</v>
      </c>
      <c r="AM32" s="93">
        <v>25575</v>
      </c>
      <c r="AN32" s="93">
        <v>16022</v>
      </c>
      <c r="AO32" s="93">
        <v>9553</v>
      </c>
      <c r="AP32" s="93">
        <v>22538</v>
      </c>
      <c r="AQ32" s="93">
        <v>8507</v>
      </c>
      <c r="AR32" s="93">
        <v>6460</v>
      </c>
      <c r="AS32" s="94">
        <v>2440</v>
      </c>
      <c r="AT32" s="96">
        <v>5130</v>
      </c>
      <c r="AU32" s="94">
        <v>16337</v>
      </c>
      <c r="AV32" s="93">
        <v>5361</v>
      </c>
      <c r="AW32" s="67">
        <v>2202</v>
      </c>
      <c r="AX32" s="67">
        <v>1543</v>
      </c>
      <c r="AY32" s="67">
        <v>3452</v>
      </c>
      <c r="AZ32" s="67">
        <v>2690</v>
      </c>
      <c r="BA32" s="67">
        <v>1089</v>
      </c>
      <c r="BB32" s="67">
        <v>19960</v>
      </c>
      <c r="BC32" s="67">
        <v>356</v>
      </c>
      <c r="BD32" s="67">
        <v>9239</v>
      </c>
      <c r="BE32" s="67">
        <v>3144</v>
      </c>
      <c r="BF32" s="67">
        <v>1986</v>
      </c>
      <c r="BG32" s="67">
        <v>215</v>
      </c>
      <c r="BH32" s="67">
        <v>1897</v>
      </c>
      <c r="BI32" s="67">
        <v>1982</v>
      </c>
      <c r="BJ32" s="67">
        <v>1141</v>
      </c>
      <c r="BK32" s="68">
        <v>12263</v>
      </c>
      <c r="BL32" s="13" t="s">
        <v>117</v>
      </c>
      <c r="BM32" s="67">
        <v>2038</v>
      </c>
      <c r="BN32" s="67">
        <v>899</v>
      </c>
      <c r="BO32" s="67">
        <v>2884</v>
      </c>
      <c r="BP32" s="67">
        <v>6442</v>
      </c>
      <c r="BQ32" s="67">
        <v>46400</v>
      </c>
      <c r="BR32" s="67">
        <v>8142</v>
      </c>
      <c r="BS32" s="67">
        <v>26065</v>
      </c>
      <c r="BT32" s="67">
        <v>12193</v>
      </c>
      <c r="BU32" s="67">
        <v>14302</v>
      </c>
      <c r="BV32" s="67">
        <v>9419</v>
      </c>
      <c r="BW32" s="67">
        <v>283</v>
      </c>
      <c r="BX32" s="67">
        <v>4600</v>
      </c>
      <c r="BY32" s="67">
        <v>42410</v>
      </c>
      <c r="BZ32" s="67">
        <v>7010</v>
      </c>
      <c r="CA32" s="68">
        <v>11179</v>
      </c>
      <c r="CB32" s="67">
        <v>5329</v>
      </c>
      <c r="CC32" s="67">
        <v>18892</v>
      </c>
      <c r="CD32" s="67">
        <v>106645</v>
      </c>
      <c r="CE32" s="67">
        <v>20212</v>
      </c>
      <c r="CF32" s="67">
        <v>39451</v>
      </c>
      <c r="CG32" s="67">
        <v>39667</v>
      </c>
      <c r="CH32" s="67">
        <v>7316</v>
      </c>
      <c r="CI32" s="67">
        <v>107177</v>
      </c>
      <c r="CJ32" s="67">
        <v>940470</v>
      </c>
      <c r="CK32" s="67">
        <v>106124</v>
      </c>
      <c r="CL32" s="55"/>
      <c r="CM32" s="67">
        <v>894526</v>
      </c>
      <c r="CN32" s="67">
        <v>498948</v>
      </c>
      <c r="CO32" s="68">
        <v>409648</v>
      </c>
      <c r="CP32" s="17"/>
      <c r="CQ32" s="17"/>
      <c r="CR32" s="17"/>
      <c r="CS32" s="17"/>
      <c r="CT32" s="17"/>
    </row>
    <row r="33" spans="1:93" s="8" customFormat="1" ht="11.25" customHeight="1">
      <c r="A33" s="13"/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9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  <c r="AE33" s="97"/>
      <c r="AF33" s="13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95"/>
      <c r="AT33" s="18"/>
      <c r="AU33" s="95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95"/>
      <c r="BL33" s="13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95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55"/>
      <c r="CM33" s="4"/>
      <c r="CN33" s="4"/>
      <c r="CO33" s="95"/>
    </row>
    <row r="34" spans="1:93" s="8" customFormat="1" ht="11.25" customHeight="1">
      <c r="A34" s="11" t="s">
        <v>229</v>
      </c>
      <c r="B34" s="4">
        <v>3.48</v>
      </c>
      <c r="C34" s="4">
        <v>1.64</v>
      </c>
      <c r="D34" s="22">
        <v>46.5</v>
      </c>
      <c r="E34" s="9"/>
      <c r="F34" s="93">
        <v>955176</v>
      </c>
      <c r="G34" s="93">
        <v>460331</v>
      </c>
      <c r="H34" s="93">
        <v>435549</v>
      </c>
      <c r="I34" s="93">
        <v>429110</v>
      </c>
      <c r="J34" s="93">
        <v>372682</v>
      </c>
      <c r="K34" s="93">
        <v>364613</v>
      </c>
      <c r="L34" s="93">
        <v>2165</v>
      </c>
      <c r="M34" s="93">
        <v>5904</v>
      </c>
      <c r="N34" s="94">
        <v>44844</v>
      </c>
      <c r="O34" s="98">
        <v>11583</v>
      </c>
      <c r="P34" s="93">
        <v>2073</v>
      </c>
      <c r="Q34" s="93">
        <v>4366</v>
      </c>
      <c r="R34" s="93">
        <v>24782</v>
      </c>
      <c r="S34" s="93">
        <v>385379</v>
      </c>
      <c r="T34" s="93">
        <v>109466</v>
      </c>
      <c r="U34" s="93"/>
      <c r="V34" s="93">
        <v>955176</v>
      </c>
      <c r="W34" s="93">
        <v>402851</v>
      </c>
      <c r="X34" s="93">
        <v>328060</v>
      </c>
      <c r="Y34" s="93">
        <v>69290</v>
      </c>
      <c r="Z34" s="93">
        <v>6291</v>
      </c>
      <c r="AA34" s="93">
        <v>7261</v>
      </c>
      <c r="AB34" s="93">
        <v>6020</v>
      </c>
      <c r="AC34" s="93">
        <v>3282</v>
      </c>
      <c r="AD34" s="94">
        <v>7627</v>
      </c>
      <c r="AE34" s="98">
        <v>2364</v>
      </c>
      <c r="AF34" s="11" t="s">
        <v>229</v>
      </c>
      <c r="AG34" s="93">
        <v>2938</v>
      </c>
      <c r="AH34" s="93">
        <v>5058</v>
      </c>
      <c r="AI34" s="93">
        <v>8111</v>
      </c>
      <c r="AJ34" s="93">
        <v>3061</v>
      </c>
      <c r="AK34" s="93">
        <v>2663</v>
      </c>
      <c r="AL34" s="93">
        <v>14615</v>
      </c>
      <c r="AM34" s="93">
        <v>17884</v>
      </c>
      <c r="AN34" s="93">
        <v>14788</v>
      </c>
      <c r="AO34" s="93">
        <v>3096</v>
      </c>
      <c r="AP34" s="93">
        <v>25594</v>
      </c>
      <c r="AQ34" s="93">
        <v>11034</v>
      </c>
      <c r="AR34" s="93">
        <v>7412</v>
      </c>
      <c r="AS34" s="94">
        <v>2176</v>
      </c>
      <c r="AT34" s="96">
        <v>4971</v>
      </c>
      <c r="AU34" s="94">
        <v>9742</v>
      </c>
      <c r="AV34" s="93">
        <v>3130</v>
      </c>
      <c r="AW34" s="67">
        <v>1012</v>
      </c>
      <c r="AX34" s="67">
        <v>787</v>
      </c>
      <c r="AY34" s="67">
        <v>2330</v>
      </c>
      <c r="AZ34" s="67">
        <v>1684</v>
      </c>
      <c r="BA34" s="67">
        <v>799</v>
      </c>
      <c r="BB34" s="67">
        <v>16736</v>
      </c>
      <c r="BC34" s="67">
        <v>395</v>
      </c>
      <c r="BD34" s="67">
        <v>7361</v>
      </c>
      <c r="BE34" s="67">
        <v>2945</v>
      </c>
      <c r="BF34" s="67">
        <v>1453</v>
      </c>
      <c r="BG34" s="67">
        <v>221</v>
      </c>
      <c r="BH34" s="67">
        <v>1412</v>
      </c>
      <c r="BI34" s="67">
        <v>1849</v>
      </c>
      <c r="BJ34" s="67">
        <v>1101</v>
      </c>
      <c r="BK34" s="68">
        <v>10300</v>
      </c>
      <c r="BL34" s="11" t="s">
        <v>229</v>
      </c>
      <c r="BM34" s="67">
        <v>1666</v>
      </c>
      <c r="BN34" s="67">
        <v>643</v>
      </c>
      <c r="BO34" s="67">
        <v>2482</v>
      </c>
      <c r="BP34" s="67">
        <v>5509</v>
      </c>
      <c r="BQ34" s="67">
        <v>41137</v>
      </c>
      <c r="BR34" s="67">
        <v>7667</v>
      </c>
      <c r="BS34" s="67">
        <v>21089</v>
      </c>
      <c r="BT34" s="67">
        <v>12381</v>
      </c>
      <c r="BU34" s="67">
        <v>15637</v>
      </c>
      <c r="BV34" s="67">
        <v>11817</v>
      </c>
      <c r="BW34" s="67">
        <v>529</v>
      </c>
      <c r="BX34" s="67">
        <v>3291</v>
      </c>
      <c r="BY34" s="67">
        <v>31712</v>
      </c>
      <c r="BZ34" s="67">
        <v>4338</v>
      </c>
      <c r="CA34" s="68">
        <v>7229</v>
      </c>
      <c r="CB34" s="67">
        <v>4606</v>
      </c>
      <c r="CC34" s="67">
        <v>15538</v>
      </c>
      <c r="CD34" s="67">
        <v>90029</v>
      </c>
      <c r="CE34" s="67">
        <v>19455</v>
      </c>
      <c r="CF34" s="67">
        <v>27143</v>
      </c>
      <c r="CG34" s="67">
        <v>36124</v>
      </c>
      <c r="CH34" s="67">
        <v>7307</v>
      </c>
      <c r="CI34" s="67">
        <v>74791</v>
      </c>
      <c r="CJ34" s="67">
        <v>477169</v>
      </c>
      <c r="CK34" s="67">
        <v>75156</v>
      </c>
      <c r="CL34" s="55"/>
      <c r="CM34" s="67">
        <v>385541</v>
      </c>
      <c r="CN34" s="67">
        <v>57480</v>
      </c>
      <c r="CO34" s="68">
        <v>27155</v>
      </c>
    </row>
    <row r="35" spans="1:93" s="8" customFormat="1" ht="11.25" customHeight="1">
      <c r="A35" s="13" t="s">
        <v>107</v>
      </c>
      <c r="B35" s="4">
        <v>3.48</v>
      </c>
      <c r="C35" s="4">
        <v>1.63</v>
      </c>
      <c r="D35" s="22">
        <v>46.5</v>
      </c>
      <c r="E35" s="9"/>
      <c r="F35" s="93">
        <v>920667</v>
      </c>
      <c r="G35" s="93">
        <v>476171</v>
      </c>
      <c r="H35" s="93">
        <v>468211</v>
      </c>
      <c r="I35" s="93">
        <v>428978</v>
      </c>
      <c r="J35" s="93">
        <v>371911</v>
      </c>
      <c r="K35" s="93">
        <v>368713</v>
      </c>
      <c r="L35" s="93">
        <v>2490</v>
      </c>
      <c r="M35" s="93">
        <v>708</v>
      </c>
      <c r="N35" s="94">
        <v>46469</v>
      </c>
      <c r="O35" s="98">
        <v>10598</v>
      </c>
      <c r="P35" s="93">
        <v>2497</v>
      </c>
      <c r="Q35" s="93">
        <v>36736</v>
      </c>
      <c r="R35" s="93">
        <v>7960</v>
      </c>
      <c r="S35" s="93">
        <v>365939</v>
      </c>
      <c r="T35" s="93">
        <v>78558</v>
      </c>
      <c r="U35" s="93"/>
      <c r="V35" s="93">
        <v>920667</v>
      </c>
      <c r="W35" s="93">
        <v>376257</v>
      </c>
      <c r="X35" s="93">
        <v>299535</v>
      </c>
      <c r="Y35" s="93">
        <v>66376</v>
      </c>
      <c r="Z35" s="93">
        <v>6490</v>
      </c>
      <c r="AA35" s="93">
        <v>6876</v>
      </c>
      <c r="AB35" s="93">
        <v>5698</v>
      </c>
      <c r="AC35" s="93">
        <v>3345</v>
      </c>
      <c r="AD35" s="94">
        <v>7352</v>
      </c>
      <c r="AE35" s="98">
        <v>2495</v>
      </c>
      <c r="AF35" s="13" t="s">
        <v>107</v>
      </c>
      <c r="AG35" s="93">
        <v>2924</v>
      </c>
      <c r="AH35" s="93">
        <v>5363</v>
      </c>
      <c r="AI35" s="93">
        <v>7594</v>
      </c>
      <c r="AJ35" s="93">
        <v>2979</v>
      </c>
      <c r="AK35" s="93">
        <v>2798</v>
      </c>
      <c r="AL35" s="93">
        <v>12462</v>
      </c>
      <c r="AM35" s="93">
        <v>20418</v>
      </c>
      <c r="AN35" s="93">
        <v>14700</v>
      </c>
      <c r="AO35" s="93">
        <v>5718</v>
      </c>
      <c r="AP35" s="93">
        <v>25419</v>
      </c>
      <c r="AQ35" s="93">
        <v>10635</v>
      </c>
      <c r="AR35" s="93">
        <v>7810</v>
      </c>
      <c r="AS35" s="94">
        <v>2120</v>
      </c>
      <c r="AT35" s="96">
        <v>4854</v>
      </c>
      <c r="AU35" s="94">
        <v>9019</v>
      </c>
      <c r="AV35" s="93">
        <v>3036</v>
      </c>
      <c r="AW35" s="67">
        <v>624</v>
      </c>
      <c r="AX35" s="67">
        <v>801</v>
      </c>
      <c r="AY35" s="67">
        <v>1903</v>
      </c>
      <c r="AZ35" s="67">
        <v>1714</v>
      </c>
      <c r="BA35" s="67">
        <v>941</v>
      </c>
      <c r="BB35" s="67">
        <v>11644</v>
      </c>
      <c r="BC35" s="67">
        <v>208</v>
      </c>
      <c r="BD35" s="67">
        <v>5337</v>
      </c>
      <c r="BE35" s="67">
        <v>2019</v>
      </c>
      <c r="BF35" s="67">
        <v>956</v>
      </c>
      <c r="BG35" s="67">
        <v>247</v>
      </c>
      <c r="BH35" s="67">
        <v>922</v>
      </c>
      <c r="BI35" s="67">
        <v>1226</v>
      </c>
      <c r="BJ35" s="67">
        <v>730</v>
      </c>
      <c r="BK35" s="68">
        <v>9945</v>
      </c>
      <c r="BL35" s="13" t="s">
        <v>107</v>
      </c>
      <c r="BM35" s="67">
        <v>1783</v>
      </c>
      <c r="BN35" s="67">
        <v>676</v>
      </c>
      <c r="BO35" s="67">
        <v>1845</v>
      </c>
      <c r="BP35" s="67">
        <v>5640</v>
      </c>
      <c r="BQ35" s="67">
        <v>38520</v>
      </c>
      <c r="BR35" s="67">
        <v>5894</v>
      </c>
      <c r="BS35" s="67">
        <v>21529</v>
      </c>
      <c r="BT35" s="67">
        <v>11097</v>
      </c>
      <c r="BU35" s="67">
        <v>17201</v>
      </c>
      <c r="BV35" s="67">
        <v>13926</v>
      </c>
      <c r="BW35" s="67">
        <v>280</v>
      </c>
      <c r="BX35" s="67">
        <v>2995</v>
      </c>
      <c r="BY35" s="67">
        <v>28941</v>
      </c>
      <c r="BZ35" s="67">
        <v>3803</v>
      </c>
      <c r="CA35" s="68">
        <v>5104</v>
      </c>
      <c r="CB35" s="67">
        <v>4695</v>
      </c>
      <c r="CC35" s="67">
        <v>15339</v>
      </c>
      <c r="CD35" s="67">
        <v>72053</v>
      </c>
      <c r="CE35" s="67">
        <v>17980</v>
      </c>
      <c r="CF35" s="67">
        <v>23212</v>
      </c>
      <c r="CG35" s="67">
        <v>21318</v>
      </c>
      <c r="CH35" s="67">
        <v>9543</v>
      </c>
      <c r="CI35" s="67">
        <v>76722</v>
      </c>
      <c r="CJ35" s="67">
        <v>466557</v>
      </c>
      <c r="CK35" s="67">
        <v>77853</v>
      </c>
      <c r="CL35" s="55"/>
      <c r="CM35" s="67">
        <v>399449</v>
      </c>
      <c r="CN35" s="68">
        <v>99914</v>
      </c>
      <c r="CO35" s="68">
        <v>49847</v>
      </c>
    </row>
    <row r="36" spans="1:93" s="8" customFormat="1" ht="11.25" customHeight="1">
      <c r="A36" s="13" t="s">
        <v>108</v>
      </c>
      <c r="B36" s="4">
        <v>3.47</v>
      </c>
      <c r="C36" s="4">
        <v>1.61</v>
      </c>
      <c r="D36" s="22">
        <v>46.5</v>
      </c>
      <c r="E36" s="9"/>
      <c r="F36" s="93">
        <v>1009875</v>
      </c>
      <c r="G36" s="93">
        <v>494375</v>
      </c>
      <c r="H36" s="93">
        <v>481724</v>
      </c>
      <c r="I36" s="93">
        <v>473688</v>
      </c>
      <c r="J36" s="93">
        <v>409049</v>
      </c>
      <c r="K36" s="93">
        <v>373339</v>
      </c>
      <c r="L36" s="93">
        <v>4231</v>
      </c>
      <c r="M36" s="93">
        <v>31479</v>
      </c>
      <c r="N36" s="94">
        <v>54232</v>
      </c>
      <c r="O36" s="98">
        <v>10407</v>
      </c>
      <c r="P36" s="93">
        <v>2762</v>
      </c>
      <c r="Q36" s="93">
        <v>5274</v>
      </c>
      <c r="R36" s="93">
        <v>12651</v>
      </c>
      <c r="S36" s="93">
        <v>433946</v>
      </c>
      <c r="T36" s="93">
        <v>81554</v>
      </c>
      <c r="U36" s="93"/>
      <c r="V36" s="93">
        <v>1009875</v>
      </c>
      <c r="W36" s="93">
        <v>439860</v>
      </c>
      <c r="X36" s="93">
        <v>359314</v>
      </c>
      <c r="Y36" s="93">
        <v>74533</v>
      </c>
      <c r="Z36" s="93">
        <v>7242</v>
      </c>
      <c r="AA36" s="93">
        <v>7591</v>
      </c>
      <c r="AB36" s="93">
        <v>6268</v>
      </c>
      <c r="AC36" s="93">
        <v>3747</v>
      </c>
      <c r="AD36" s="94">
        <v>7796</v>
      </c>
      <c r="AE36" s="98">
        <v>2551</v>
      </c>
      <c r="AF36" s="13" t="s">
        <v>108</v>
      </c>
      <c r="AG36" s="93">
        <v>3068</v>
      </c>
      <c r="AH36" s="93">
        <v>5853</v>
      </c>
      <c r="AI36" s="93">
        <v>8325</v>
      </c>
      <c r="AJ36" s="93">
        <v>3608</v>
      </c>
      <c r="AK36" s="93">
        <v>3281</v>
      </c>
      <c r="AL36" s="93">
        <v>15203</v>
      </c>
      <c r="AM36" s="93">
        <v>19422</v>
      </c>
      <c r="AN36" s="93">
        <v>14413</v>
      </c>
      <c r="AO36" s="93">
        <v>5009</v>
      </c>
      <c r="AP36" s="93">
        <v>23219</v>
      </c>
      <c r="AQ36" s="93">
        <v>9536</v>
      </c>
      <c r="AR36" s="93">
        <v>7454</v>
      </c>
      <c r="AS36" s="94">
        <v>1557</v>
      </c>
      <c r="AT36" s="96">
        <v>4672</v>
      </c>
      <c r="AU36" s="94">
        <v>11217</v>
      </c>
      <c r="AV36" s="93">
        <v>3598</v>
      </c>
      <c r="AW36" s="67">
        <v>1165</v>
      </c>
      <c r="AX36" s="67">
        <v>1081</v>
      </c>
      <c r="AY36" s="67">
        <v>2466</v>
      </c>
      <c r="AZ36" s="67">
        <v>2187</v>
      </c>
      <c r="BA36" s="67">
        <v>720</v>
      </c>
      <c r="BB36" s="67">
        <v>19142</v>
      </c>
      <c r="BC36" s="67">
        <v>476</v>
      </c>
      <c r="BD36" s="67">
        <v>8936</v>
      </c>
      <c r="BE36" s="67">
        <v>3169</v>
      </c>
      <c r="BF36" s="67">
        <v>1208</v>
      </c>
      <c r="BG36" s="67">
        <v>229</v>
      </c>
      <c r="BH36" s="67">
        <v>1239</v>
      </c>
      <c r="BI36" s="67">
        <v>2527</v>
      </c>
      <c r="BJ36" s="67">
        <v>1358</v>
      </c>
      <c r="BK36" s="68">
        <v>11798</v>
      </c>
      <c r="BL36" s="13" t="s">
        <v>108</v>
      </c>
      <c r="BM36" s="67">
        <v>2010</v>
      </c>
      <c r="BN36" s="67">
        <v>761</v>
      </c>
      <c r="BO36" s="67">
        <v>2577</v>
      </c>
      <c r="BP36" s="67">
        <v>6450</v>
      </c>
      <c r="BQ36" s="67">
        <v>50811</v>
      </c>
      <c r="BR36" s="67">
        <v>8301</v>
      </c>
      <c r="BS36" s="67">
        <v>31676</v>
      </c>
      <c r="BT36" s="67">
        <v>10834</v>
      </c>
      <c r="BU36" s="67">
        <v>19780</v>
      </c>
      <c r="BV36" s="67">
        <v>14300</v>
      </c>
      <c r="BW36" s="67">
        <v>1416</v>
      </c>
      <c r="BX36" s="67">
        <v>4064</v>
      </c>
      <c r="BY36" s="67">
        <v>34813</v>
      </c>
      <c r="BZ36" s="67">
        <v>4882</v>
      </c>
      <c r="CA36" s="68">
        <v>7732</v>
      </c>
      <c r="CB36" s="67">
        <v>5310</v>
      </c>
      <c r="CC36" s="67">
        <v>16888</v>
      </c>
      <c r="CD36" s="67">
        <v>94580</v>
      </c>
      <c r="CE36" s="67">
        <v>22588</v>
      </c>
      <c r="CF36" s="67">
        <v>25835</v>
      </c>
      <c r="CG36" s="67">
        <v>28957</v>
      </c>
      <c r="CH36" s="67">
        <v>17201</v>
      </c>
      <c r="CI36" s="67">
        <v>80546</v>
      </c>
      <c r="CJ36" s="67">
        <v>498133</v>
      </c>
      <c r="CK36" s="67">
        <v>71883</v>
      </c>
      <c r="CL36" s="55"/>
      <c r="CM36" s="67">
        <v>413829</v>
      </c>
      <c r="CN36" s="68">
        <v>54516</v>
      </c>
      <c r="CO36" s="10">
        <v>3123</v>
      </c>
    </row>
    <row r="37" spans="1:93" s="8" customFormat="1" ht="11.25" customHeight="1">
      <c r="A37" s="13" t="s">
        <v>109</v>
      </c>
      <c r="B37" s="24">
        <v>3.45</v>
      </c>
      <c r="C37" s="4">
        <v>1.64</v>
      </c>
      <c r="D37" s="22">
        <v>46.3</v>
      </c>
      <c r="E37" s="4"/>
      <c r="F37" s="93">
        <v>972023</v>
      </c>
      <c r="G37" s="93">
        <v>485954</v>
      </c>
      <c r="H37" s="93">
        <v>472998</v>
      </c>
      <c r="I37" s="93">
        <v>434399</v>
      </c>
      <c r="J37" s="93">
        <v>375066</v>
      </c>
      <c r="K37" s="93">
        <v>371289</v>
      </c>
      <c r="L37" s="93">
        <v>1708</v>
      </c>
      <c r="M37" s="93">
        <v>2069</v>
      </c>
      <c r="N37" s="94">
        <v>49241</v>
      </c>
      <c r="O37" s="98">
        <v>10093</v>
      </c>
      <c r="P37" s="93">
        <v>3137</v>
      </c>
      <c r="Q37" s="93">
        <v>35462</v>
      </c>
      <c r="R37" s="93">
        <v>12956</v>
      </c>
      <c r="S37" s="93">
        <v>411887</v>
      </c>
      <c r="T37" s="93">
        <v>74183</v>
      </c>
      <c r="U37" s="93"/>
      <c r="V37" s="93">
        <v>972023</v>
      </c>
      <c r="W37" s="93">
        <v>438449</v>
      </c>
      <c r="X37" s="93">
        <v>346653</v>
      </c>
      <c r="Y37" s="93">
        <v>70505</v>
      </c>
      <c r="Z37" s="93">
        <v>6977</v>
      </c>
      <c r="AA37" s="93">
        <v>7139</v>
      </c>
      <c r="AB37" s="93">
        <v>6239</v>
      </c>
      <c r="AC37" s="93">
        <v>3630</v>
      </c>
      <c r="AD37" s="94">
        <v>7940</v>
      </c>
      <c r="AE37" s="98">
        <v>2309</v>
      </c>
      <c r="AF37" s="13" t="s">
        <v>109</v>
      </c>
      <c r="AG37" s="93">
        <v>3020</v>
      </c>
      <c r="AH37" s="93">
        <v>5160</v>
      </c>
      <c r="AI37" s="93">
        <v>7997</v>
      </c>
      <c r="AJ37" s="93">
        <v>3719</v>
      </c>
      <c r="AK37" s="93">
        <v>3162</v>
      </c>
      <c r="AL37" s="93">
        <v>13213</v>
      </c>
      <c r="AM37" s="93">
        <v>22235</v>
      </c>
      <c r="AN37" s="93">
        <v>14716</v>
      </c>
      <c r="AO37" s="93">
        <v>7519</v>
      </c>
      <c r="AP37" s="93">
        <v>20899</v>
      </c>
      <c r="AQ37" s="93">
        <v>8385</v>
      </c>
      <c r="AR37" s="93">
        <v>6884</v>
      </c>
      <c r="AS37" s="94">
        <v>844</v>
      </c>
      <c r="AT37" s="96">
        <v>4786</v>
      </c>
      <c r="AU37" s="94">
        <v>9811</v>
      </c>
      <c r="AV37" s="93">
        <v>2767</v>
      </c>
      <c r="AW37" s="67">
        <v>1015</v>
      </c>
      <c r="AX37" s="67">
        <v>607</v>
      </c>
      <c r="AY37" s="67">
        <v>2409</v>
      </c>
      <c r="AZ37" s="67">
        <v>2011</v>
      </c>
      <c r="BA37" s="67">
        <v>1002</v>
      </c>
      <c r="BB37" s="67">
        <v>17136</v>
      </c>
      <c r="BC37" s="67">
        <v>494</v>
      </c>
      <c r="BD37" s="67">
        <v>6301</v>
      </c>
      <c r="BE37" s="67">
        <v>3471</v>
      </c>
      <c r="BF37" s="67">
        <v>1378</v>
      </c>
      <c r="BG37" s="67">
        <v>198</v>
      </c>
      <c r="BH37" s="67">
        <v>1211</v>
      </c>
      <c r="BI37" s="67">
        <v>2240</v>
      </c>
      <c r="BJ37" s="67">
        <v>1843</v>
      </c>
      <c r="BK37" s="68">
        <v>9560</v>
      </c>
      <c r="BL37" s="13" t="s">
        <v>109</v>
      </c>
      <c r="BM37" s="67">
        <v>1565</v>
      </c>
      <c r="BN37" s="67">
        <v>675</v>
      </c>
      <c r="BO37" s="67">
        <v>2068</v>
      </c>
      <c r="BP37" s="67">
        <v>5252</v>
      </c>
      <c r="BQ37" s="67">
        <v>44677</v>
      </c>
      <c r="BR37" s="67">
        <v>9327</v>
      </c>
      <c r="BS37" s="67">
        <v>22795</v>
      </c>
      <c r="BT37" s="67">
        <v>12555</v>
      </c>
      <c r="BU37" s="67">
        <v>29400</v>
      </c>
      <c r="BV37" s="67">
        <v>24023</v>
      </c>
      <c r="BW37" s="67">
        <v>1065</v>
      </c>
      <c r="BX37" s="67">
        <v>4312</v>
      </c>
      <c r="BY37" s="67">
        <v>34328</v>
      </c>
      <c r="BZ37" s="67">
        <v>3770</v>
      </c>
      <c r="CA37" s="68">
        <v>8316</v>
      </c>
      <c r="CB37" s="67">
        <v>4948</v>
      </c>
      <c r="CC37" s="67">
        <v>17293</v>
      </c>
      <c r="CD37" s="67">
        <v>88101</v>
      </c>
      <c r="CE37" s="67">
        <v>18674</v>
      </c>
      <c r="CF37" s="67">
        <v>23850</v>
      </c>
      <c r="CG37" s="67">
        <v>25386</v>
      </c>
      <c r="CH37" s="67">
        <v>20191</v>
      </c>
      <c r="CI37" s="67">
        <v>91796</v>
      </c>
      <c r="CJ37" s="67">
        <v>461489</v>
      </c>
      <c r="CK37" s="67">
        <v>72086</v>
      </c>
      <c r="CL37" s="55"/>
      <c r="CM37" s="67">
        <v>394158</v>
      </c>
      <c r="CN37" s="68">
        <v>47505</v>
      </c>
      <c r="CO37" s="10">
        <v>20563</v>
      </c>
    </row>
    <row r="38" spans="1:93" s="8" customFormat="1" ht="11.25" customHeight="1">
      <c r="A38" s="13" t="s">
        <v>110</v>
      </c>
      <c r="B38" s="92">
        <v>3.47</v>
      </c>
      <c r="C38" s="92">
        <v>1.63</v>
      </c>
      <c r="D38" s="22">
        <v>46.2</v>
      </c>
      <c r="E38" s="9"/>
      <c r="F38" s="55">
        <v>896301</v>
      </c>
      <c r="G38" s="55">
        <v>441284</v>
      </c>
      <c r="H38" s="55">
        <v>431364</v>
      </c>
      <c r="I38" s="55">
        <v>424446</v>
      </c>
      <c r="J38" s="55">
        <v>366494</v>
      </c>
      <c r="K38" s="55">
        <v>363818</v>
      </c>
      <c r="L38" s="55">
        <v>1736</v>
      </c>
      <c r="M38" s="55">
        <v>941</v>
      </c>
      <c r="N38" s="23">
        <v>48272</v>
      </c>
      <c r="O38" s="66">
        <v>9680</v>
      </c>
      <c r="P38" s="55">
        <v>3005</v>
      </c>
      <c r="Q38" s="55">
        <v>3914</v>
      </c>
      <c r="R38" s="55">
        <v>9920</v>
      </c>
      <c r="S38" s="55">
        <v>378867</v>
      </c>
      <c r="T38" s="55">
        <v>76150</v>
      </c>
      <c r="U38" s="55"/>
      <c r="V38" s="55">
        <v>896301</v>
      </c>
      <c r="W38" s="55">
        <v>413945</v>
      </c>
      <c r="X38" s="55">
        <v>313762</v>
      </c>
      <c r="Y38" s="55">
        <v>74873</v>
      </c>
      <c r="Z38" s="55">
        <v>7072</v>
      </c>
      <c r="AA38" s="55">
        <v>7225</v>
      </c>
      <c r="AB38" s="55">
        <v>6539</v>
      </c>
      <c r="AC38" s="55">
        <v>3868</v>
      </c>
      <c r="AD38" s="23">
        <v>8811</v>
      </c>
      <c r="AE38" s="66">
        <v>2383</v>
      </c>
      <c r="AF38" s="13" t="s">
        <v>110</v>
      </c>
      <c r="AG38" s="55">
        <v>3141</v>
      </c>
      <c r="AH38" s="55">
        <v>5456</v>
      </c>
      <c r="AI38" s="55">
        <v>7967</v>
      </c>
      <c r="AJ38" s="55">
        <v>4097</v>
      </c>
      <c r="AK38" s="55">
        <v>3512</v>
      </c>
      <c r="AL38" s="55">
        <v>14802</v>
      </c>
      <c r="AM38" s="55">
        <v>22199</v>
      </c>
      <c r="AN38" s="55">
        <v>15222</v>
      </c>
      <c r="AO38" s="55">
        <v>6977</v>
      </c>
      <c r="AP38" s="55">
        <v>19259</v>
      </c>
      <c r="AQ38" s="55">
        <v>7695</v>
      </c>
      <c r="AR38" s="55">
        <v>6371</v>
      </c>
      <c r="AS38" s="23">
        <v>502</v>
      </c>
      <c r="AT38" s="60">
        <v>4691</v>
      </c>
      <c r="AU38" s="23">
        <v>10335</v>
      </c>
      <c r="AV38" s="55">
        <v>3346</v>
      </c>
      <c r="AW38" s="67">
        <v>844</v>
      </c>
      <c r="AX38" s="67">
        <v>683</v>
      </c>
      <c r="AY38" s="67">
        <v>2301</v>
      </c>
      <c r="AZ38" s="67">
        <v>2341</v>
      </c>
      <c r="BA38" s="67">
        <v>819</v>
      </c>
      <c r="BB38" s="67">
        <v>14733</v>
      </c>
      <c r="BC38" s="67">
        <v>101</v>
      </c>
      <c r="BD38" s="67">
        <v>5168</v>
      </c>
      <c r="BE38" s="67">
        <v>3367</v>
      </c>
      <c r="BF38" s="67">
        <v>1398</v>
      </c>
      <c r="BG38" s="67">
        <v>145</v>
      </c>
      <c r="BH38" s="67">
        <v>1112</v>
      </c>
      <c r="BI38" s="67">
        <v>1864</v>
      </c>
      <c r="BJ38" s="67">
        <v>1579</v>
      </c>
      <c r="BK38" s="68">
        <v>10401</v>
      </c>
      <c r="BL38" s="13" t="s">
        <v>110</v>
      </c>
      <c r="BM38" s="67">
        <v>1732</v>
      </c>
      <c r="BN38" s="67">
        <v>684</v>
      </c>
      <c r="BO38" s="67">
        <v>1856</v>
      </c>
      <c r="BP38" s="67">
        <v>6130</v>
      </c>
      <c r="BQ38" s="67">
        <v>39810</v>
      </c>
      <c r="BR38" s="67">
        <v>6967</v>
      </c>
      <c r="BS38" s="67">
        <v>21151</v>
      </c>
      <c r="BT38" s="67">
        <v>11692</v>
      </c>
      <c r="BU38" s="67">
        <v>16248</v>
      </c>
      <c r="BV38" s="67">
        <v>12505</v>
      </c>
      <c r="BW38" s="67">
        <v>402</v>
      </c>
      <c r="BX38" s="67">
        <v>3341</v>
      </c>
      <c r="BY38" s="67">
        <v>31666</v>
      </c>
      <c r="BZ38" s="67">
        <v>2842</v>
      </c>
      <c r="CA38" s="68">
        <v>7354</v>
      </c>
      <c r="CB38" s="67">
        <v>4835</v>
      </c>
      <c r="CC38" s="67">
        <v>16635</v>
      </c>
      <c r="CD38" s="67">
        <v>74237</v>
      </c>
      <c r="CE38" s="67">
        <v>19948</v>
      </c>
      <c r="CF38" s="67">
        <v>23805</v>
      </c>
      <c r="CG38" s="67">
        <v>24414</v>
      </c>
      <c r="CH38" s="67">
        <v>6071</v>
      </c>
      <c r="CI38" s="67">
        <v>100183</v>
      </c>
      <c r="CJ38" s="67">
        <v>414087</v>
      </c>
      <c r="CK38" s="67">
        <v>68269</v>
      </c>
      <c r="CL38" s="55"/>
      <c r="CM38" s="67">
        <v>341102</v>
      </c>
      <c r="CN38" s="67">
        <v>27340</v>
      </c>
      <c r="CO38" s="115">
        <v>580</v>
      </c>
    </row>
    <row r="39" spans="1:93" s="8" customFormat="1" ht="11.25" customHeight="1">
      <c r="A39" s="13" t="s">
        <v>111</v>
      </c>
      <c r="B39" s="4">
        <v>3.46</v>
      </c>
      <c r="C39" s="4">
        <v>1.64</v>
      </c>
      <c r="D39" s="22">
        <v>46.3</v>
      </c>
      <c r="E39" s="9"/>
      <c r="F39" s="93">
        <v>1188157</v>
      </c>
      <c r="G39" s="93">
        <v>740440</v>
      </c>
      <c r="H39" s="93">
        <v>728029</v>
      </c>
      <c r="I39" s="93">
        <v>688028</v>
      </c>
      <c r="J39" s="93">
        <v>599383</v>
      </c>
      <c r="K39" s="93">
        <v>361867</v>
      </c>
      <c r="L39" s="93">
        <v>2447</v>
      </c>
      <c r="M39" s="93">
        <v>235069</v>
      </c>
      <c r="N39" s="94">
        <v>77523</v>
      </c>
      <c r="O39" s="98">
        <v>11122</v>
      </c>
      <c r="P39" s="93">
        <v>3366</v>
      </c>
      <c r="Q39" s="93">
        <v>36635</v>
      </c>
      <c r="R39" s="93">
        <v>12411</v>
      </c>
      <c r="S39" s="93">
        <v>376591</v>
      </c>
      <c r="T39" s="93">
        <v>71127</v>
      </c>
      <c r="U39" s="93"/>
      <c r="V39" s="93">
        <v>1188157</v>
      </c>
      <c r="W39" s="93">
        <v>421378</v>
      </c>
      <c r="X39" s="93">
        <v>312297</v>
      </c>
      <c r="Y39" s="93">
        <v>72424</v>
      </c>
      <c r="Z39" s="93">
        <v>7110</v>
      </c>
      <c r="AA39" s="93">
        <v>6916</v>
      </c>
      <c r="AB39" s="93">
        <v>6367</v>
      </c>
      <c r="AC39" s="93">
        <v>3824</v>
      </c>
      <c r="AD39" s="94">
        <v>8660</v>
      </c>
      <c r="AE39" s="98">
        <v>2682</v>
      </c>
      <c r="AF39" s="13" t="s">
        <v>111</v>
      </c>
      <c r="AG39" s="93">
        <v>3188</v>
      </c>
      <c r="AH39" s="93">
        <v>4963</v>
      </c>
      <c r="AI39" s="93">
        <v>7645</v>
      </c>
      <c r="AJ39" s="93">
        <v>3889</v>
      </c>
      <c r="AK39" s="93">
        <v>3751</v>
      </c>
      <c r="AL39" s="93">
        <v>13429</v>
      </c>
      <c r="AM39" s="93">
        <v>23315</v>
      </c>
      <c r="AN39" s="93">
        <v>14343</v>
      </c>
      <c r="AO39" s="93">
        <v>8972</v>
      </c>
      <c r="AP39" s="93">
        <v>17887</v>
      </c>
      <c r="AQ39" s="93">
        <v>7167</v>
      </c>
      <c r="AR39" s="93">
        <v>5690</v>
      </c>
      <c r="AS39" s="94">
        <v>338</v>
      </c>
      <c r="AT39" s="96">
        <v>4692</v>
      </c>
      <c r="AU39" s="94">
        <v>11216</v>
      </c>
      <c r="AV39" s="93">
        <v>3636</v>
      </c>
      <c r="AW39" s="67">
        <v>955</v>
      </c>
      <c r="AX39" s="67">
        <v>638</v>
      </c>
      <c r="AY39" s="67">
        <v>2515</v>
      </c>
      <c r="AZ39" s="67">
        <v>2546</v>
      </c>
      <c r="BA39" s="67">
        <v>926</v>
      </c>
      <c r="BB39" s="67">
        <v>17244</v>
      </c>
      <c r="BC39" s="67">
        <v>815</v>
      </c>
      <c r="BD39" s="67">
        <v>5986</v>
      </c>
      <c r="BE39" s="67">
        <v>3981</v>
      </c>
      <c r="BF39" s="67">
        <v>1562</v>
      </c>
      <c r="BG39" s="67">
        <v>193</v>
      </c>
      <c r="BH39" s="67">
        <v>1235</v>
      </c>
      <c r="BI39" s="67">
        <v>2209</v>
      </c>
      <c r="BJ39" s="67">
        <v>1262</v>
      </c>
      <c r="BK39" s="68">
        <v>9803</v>
      </c>
      <c r="BL39" s="13" t="s">
        <v>111</v>
      </c>
      <c r="BM39" s="67">
        <v>1662</v>
      </c>
      <c r="BN39" s="67">
        <v>721</v>
      </c>
      <c r="BO39" s="67">
        <v>2260</v>
      </c>
      <c r="BP39" s="67">
        <v>5160</v>
      </c>
      <c r="BQ39" s="67">
        <v>40471</v>
      </c>
      <c r="BR39" s="67">
        <v>5977</v>
      </c>
      <c r="BS39" s="67">
        <v>23521</v>
      </c>
      <c r="BT39" s="67">
        <v>10974</v>
      </c>
      <c r="BU39" s="67">
        <v>12432</v>
      </c>
      <c r="BV39" s="67">
        <v>8886</v>
      </c>
      <c r="BW39" s="67">
        <v>263</v>
      </c>
      <c r="BX39" s="67">
        <v>3284</v>
      </c>
      <c r="BY39" s="67">
        <v>29081</v>
      </c>
      <c r="BZ39" s="67">
        <v>3129</v>
      </c>
      <c r="CA39" s="68">
        <v>6439</v>
      </c>
      <c r="CB39" s="67">
        <v>4641</v>
      </c>
      <c r="CC39" s="67">
        <v>14872</v>
      </c>
      <c r="CD39" s="67">
        <v>78423</v>
      </c>
      <c r="CE39" s="67">
        <v>20522</v>
      </c>
      <c r="CF39" s="67">
        <v>27488</v>
      </c>
      <c r="CG39" s="67">
        <v>22926</v>
      </c>
      <c r="CH39" s="67">
        <v>7487</v>
      </c>
      <c r="CI39" s="67">
        <v>109081</v>
      </c>
      <c r="CJ39" s="67">
        <v>687489</v>
      </c>
      <c r="CK39" s="67">
        <v>79290</v>
      </c>
      <c r="CL39" s="55"/>
      <c r="CM39" s="67">
        <v>631358</v>
      </c>
      <c r="CN39" s="67">
        <v>319062</v>
      </c>
      <c r="CO39" s="68">
        <v>264101</v>
      </c>
    </row>
    <row r="40" spans="1:93" s="8" customFormat="1" ht="11.25" customHeight="1">
      <c r="A40" s="13" t="s">
        <v>112</v>
      </c>
      <c r="B40" s="4">
        <v>3.47</v>
      </c>
      <c r="C40" s="4">
        <v>1.63</v>
      </c>
      <c r="D40" s="22">
        <v>46.4</v>
      </c>
      <c r="E40" s="9"/>
      <c r="F40" s="93">
        <v>1094801</v>
      </c>
      <c r="G40" s="93">
        <v>583420</v>
      </c>
      <c r="H40" s="93">
        <v>573921</v>
      </c>
      <c r="I40" s="93">
        <v>566197</v>
      </c>
      <c r="J40" s="93">
        <v>496194</v>
      </c>
      <c r="K40" s="93">
        <v>366137</v>
      </c>
      <c r="L40" s="93">
        <v>2151</v>
      </c>
      <c r="M40" s="93">
        <v>127906</v>
      </c>
      <c r="N40" s="94">
        <v>58925</v>
      </c>
      <c r="O40" s="98">
        <v>11078</v>
      </c>
      <c r="P40" s="93">
        <v>3401</v>
      </c>
      <c r="Q40" s="93">
        <v>4323</v>
      </c>
      <c r="R40" s="93">
        <v>9500</v>
      </c>
      <c r="S40" s="93">
        <v>429679</v>
      </c>
      <c r="T40" s="93">
        <v>81702</v>
      </c>
      <c r="U40" s="93"/>
      <c r="V40" s="93">
        <v>1094801</v>
      </c>
      <c r="W40" s="93">
        <v>442660</v>
      </c>
      <c r="X40" s="93">
        <v>348614</v>
      </c>
      <c r="Y40" s="93">
        <v>73211</v>
      </c>
      <c r="Z40" s="93">
        <v>6764</v>
      </c>
      <c r="AA40" s="93">
        <v>6505</v>
      </c>
      <c r="AB40" s="93">
        <v>6191</v>
      </c>
      <c r="AC40" s="93">
        <v>3775</v>
      </c>
      <c r="AD40" s="94">
        <v>8046</v>
      </c>
      <c r="AE40" s="98">
        <v>2787</v>
      </c>
      <c r="AF40" s="13" t="s">
        <v>112</v>
      </c>
      <c r="AG40" s="93">
        <v>2999</v>
      </c>
      <c r="AH40" s="93">
        <v>4948</v>
      </c>
      <c r="AI40" s="93">
        <v>8370</v>
      </c>
      <c r="AJ40" s="93">
        <v>4608</v>
      </c>
      <c r="AK40" s="93">
        <v>3566</v>
      </c>
      <c r="AL40" s="93">
        <v>14653</v>
      </c>
      <c r="AM40" s="93">
        <v>24945</v>
      </c>
      <c r="AN40" s="93">
        <v>14541</v>
      </c>
      <c r="AO40" s="93">
        <v>10404</v>
      </c>
      <c r="AP40" s="93">
        <v>17788</v>
      </c>
      <c r="AQ40" s="93">
        <v>7357</v>
      </c>
      <c r="AR40" s="93">
        <v>4995</v>
      </c>
      <c r="AS40" s="94">
        <v>317</v>
      </c>
      <c r="AT40" s="96">
        <v>5119</v>
      </c>
      <c r="AU40" s="94">
        <v>12691</v>
      </c>
      <c r="AV40" s="93">
        <v>5260</v>
      </c>
      <c r="AW40" s="67">
        <v>998</v>
      </c>
      <c r="AX40" s="67">
        <v>513</v>
      </c>
      <c r="AY40" s="67">
        <v>2303</v>
      </c>
      <c r="AZ40" s="67">
        <v>2513</v>
      </c>
      <c r="BA40" s="67">
        <v>1105</v>
      </c>
      <c r="BB40" s="67">
        <v>17306</v>
      </c>
      <c r="BC40" s="67">
        <v>631</v>
      </c>
      <c r="BD40" s="67">
        <v>6169</v>
      </c>
      <c r="BE40" s="67">
        <v>4066</v>
      </c>
      <c r="BF40" s="67">
        <v>1729</v>
      </c>
      <c r="BG40" s="67">
        <v>272</v>
      </c>
      <c r="BH40" s="67">
        <v>1097</v>
      </c>
      <c r="BI40" s="67">
        <v>2239</v>
      </c>
      <c r="BJ40" s="67">
        <v>1102</v>
      </c>
      <c r="BK40" s="68">
        <v>11139</v>
      </c>
      <c r="BL40" s="13" t="s">
        <v>112</v>
      </c>
      <c r="BM40" s="67">
        <v>1923</v>
      </c>
      <c r="BN40" s="67">
        <v>805</v>
      </c>
      <c r="BO40" s="67">
        <v>2330</v>
      </c>
      <c r="BP40" s="67">
        <v>6081</v>
      </c>
      <c r="BQ40" s="67">
        <v>49187</v>
      </c>
      <c r="BR40" s="67">
        <v>8254</v>
      </c>
      <c r="BS40" s="67">
        <v>27973</v>
      </c>
      <c r="BT40" s="67">
        <v>12960</v>
      </c>
      <c r="BU40" s="67">
        <v>15067</v>
      </c>
      <c r="BV40" s="67">
        <v>10149</v>
      </c>
      <c r="BW40" s="67">
        <v>319</v>
      </c>
      <c r="BX40" s="67">
        <v>4599</v>
      </c>
      <c r="BY40" s="67">
        <v>36799</v>
      </c>
      <c r="BZ40" s="67">
        <v>3409</v>
      </c>
      <c r="CA40" s="68">
        <v>6704</v>
      </c>
      <c r="CB40" s="67">
        <v>4742</v>
      </c>
      <c r="CC40" s="67">
        <v>21945</v>
      </c>
      <c r="CD40" s="67">
        <v>90481</v>
      </c>
      <c r="CE40" s="67">
        <v>26020</v>
      </c>
      <c r="CF40" s="67">
        <v>28701</v>
      </c>
      <c r="CG40" s="67">
        <v>27089</v>
      </c>
      <c r="CH40" s="67">
        <v>8672</v>
      </c>
      <c r="CI40" s="67">
        <v>94046</v>
      </c>
      <c r="CJ40" s="67">
        <v>578339</v>
      </c>
      <c r="CK40" s="67">
        <v>73802</v>
      </c>
      <c r="CL40" s="55"/>
      <c r="CM40" s="67">
        <v>489375</v>
      </c>
      <c r="CN40" s="67">
        <v>140760</v>
      </c>
      <c r="CO40" s="68">
        <v>90913</v>
      </c>
    </row>
    <row r="41" spans="1:93" s="8" customFormat="1" ht="11.25" customHeight="1">
      <c r="A41" s="13" t="s">
        <v>113</v>
      </c>
      <c r="B41" s="4">
        <v>3.48</v>
      </c>
      <c r="C41" s="4">
        <v>1.65</v>
      </c>
      <c r="D41" s="22">
        <v>46.5</v>
      </c>
      <c r="E41" s="9"/>
      <c r="F41" s="93">
        <v>951046</v>
      </c>
      <c r="G41" s="93">
        <v>486063</v>
      </c>
      <c r="H41" s="93">
        <v>478423</v>
      </c>
      <c r="I41" s="93">
        <v>444327</v>
      </c>
      <c r="J41" s="93">
        <v>383716</v>
      </c>
      <c r="K41" s="93">
        <v>364936</v>
      </c>
      <c r="L41" s="93">
        <v>2020</v>
      </c>
      <c r="M41" s="93">
        <v>16761</v>
      </c>
      <c r="N41" s="94">
        <v>51290</v>
      </c>
      <c r="O41" s="98">
        <v>9321</v>
      </c>
      <c r="P41" s="93">
        <v>3452</v>
      </c>
      <c r="Q41" s="93">
        <v>30644</v>
      </c>
      <c r="R41" s="93">
        <v>7639</v>
      </c>
      <c r="S41" s="93">
        <v>387942</v>
      </c>
      <c r="T41" s="93">
        <v>77042</v>
      </c>
      <c r="U41" s="93"/>
      <c r="V41" s="93">
        <v>951046</v>
      </c>
      <c r="W41" s="93">
        <v>400023</v>
      </c>
      <c r="X41" s="93">
        <v>322760</v>
      </c>
      <c r="Y41" s="93">
        <v>76465</v>
      </c>
      <c r="Z41" s="93">
        <v>6605</v>
      </c>
      <c r="AA41" s="93">
        <v>6932</v>
      </c>
      <c r="AB41" s="93">
        <v>6432</v>
      </c>
      <c r="AC41" s="93">
        <v>3779</v>
      </c>
      <c r="AD41" s="94">
        <v>8147</v>
      </c>
      <c r="AE41" s="98">
        <v>3034</v>
      </c>
      <c r="AF41" s="13" t="s">
        <v>113</v>
      </c>
      <c r="AG41" s="93">
        <v>2955</v>
      </c>
      <c r="AH41" s="93">
        <v>5382</v>
      </c>
      <c r="AI41" s="93">
        <v>8548</v>
      </c>
      <c r="AJ41" s="93">
        <v>4664</v>
      </c>
      <c r="AK41" s="93">
        <v>3619</v>
      </c>
      <c r="AL41" s="93">
        <v>16367</v>
      </c>
      <c r="AM41" s="93">
        <v>21611</v>
      </c>
      <c r="AN41" s="93">
        <v>13393</v>
      </c>
      <c r="AO41" s="93">
        <v>8218</v>
      </c>
      <c r="AP41" s="93">
        <v>19760</v>
      </c>
      <c r="AQ41" s="93">
        <v>10255</v>
      </c>
      <c r="AR41" s="93">
        <v>4333</v>
      </c>
      <c r="AS41" s="94">
        <v>270</v>
      </c>
      <c r="AT41" s="96">
        <v>4902</v>
      </c>
      <c r="AU41" s="94">
        <v>10669</v>
      </c>
      <c r="AV41" s="93">
        <v>3812</v>
      </c>
      <c r="AW41" s="67">
        <v>838</v>
      </c>
      <c r="AX41" s="67">
        <v>507</v>
      </c>
      <c r="AY41" s="67">
        <v>2371</v>
      </c>
      <c r="AZ41" s="67">
        <v>2290</v>
      </c>
      <c r="BA41" s="67">
        <v>852</v>
      </c>
      <c r="BB41" s="67">
        <v>11281</v>
      </c>
      <c r="BC41" s="67">
        <v>285</v>
      </c>
      <c r="BD41" s="67">
        <v>3715</v>
      </c>
      <c r="BE41" s="67">
        <v>2687</v>
      </c>
      <c r="BF41" s="67">
        <v>1234</v>
      </c>
      <c r="BG41" s="67">
        <v>145</v>
      </c>
      <c r="BH41" s="67">
        <v>769</v>
      </c>
      <c r="BI41" s="67">
        <v>1567</v>
      </c>
      <c r="BJ41" s="67">
        <v>878</v>
      </c>
      <c r="BK41" s="68">
        <v>9818</v>
      </c>
      <c r="BL41" s="13" t="s">
        <v>113</v>
      </c>
      <c r="BM41" s="67">
        <v>1673</v>
      </c>
      <c r="BN41" s="67">
        <v>614</v>
      </c>
      <c r="BO41" s="67">
        <v>2149</v>
      </c>
      <c r="BP41" s="67">
        <v>5382</v>
      </c>
      <c r="BQ41" s="67">
        <v>42741</v>
      </c>
      <c r="BR41" s="67">
        <v>9800</v>
      </c>
      <c r="BS41" s="67">
        <v>21745</v>
      </c>
      <c r="BT41" s="67">
        <v>11196</v>
      </c>
      <c r="BU41" s="67">
        <v>11789</v>
      </c>
      <c r="BV41" s="67">
        <v>7817</v>
      </c>
      <c r="BW41" s="67">
        <v>179</v>
      </c>
      <c r="BX41" s="67">
        <v>3793</v>
      </c>
      <c r="BY41" s="67">
        <v>36844</v>
      </c>
      <c r="BZ41" s="67">
        <v>2742</v>
      </c>
      <c r="CA41" s="68">
        <v>6557</v>
      </c>
      <c r="CB41" s="67">
        <v>4693</v>
      </c>
      <c r="CC41" s="67">
        <v>22852</v>
      </c>
      <c r="CD41" s="67">
        <v>81782</v>
      </c>
      <c r="CE41" s="67">
        <v>19924</v>
      </c>
      <c r="CF41" s="67">
        <v>25881</v>
      </c>
      <c r="CG41" s="67">
        <v>28850</v>
      </c>
      <c r="CH41" s="67">
        <v>7126</v>
      </c>
      <c r="CI41" s="67">
        <v>77263</v>
      </c>
      <c r="CJ41" s="67">
        <v>478594</v>
      </c>
      <c r="CK41" s="67">
        <v>72429</v>
      </c>
      <c r="CL41" s="55"/>
      <c r="CM41" s="67">
        <v>408800</v>
      </c>
      <c r="CN41" s="67">
        <v>86039</v>
      </c>
      <c r="CO41" s="68">
        <v>35620</v>
      </c>
    </row>
    <row r="42" spans="1:93" s="8" customFormat="1" ht="11.25" customHeight="1">
      <c r="A42" s="13" t="s">
        <v>114</v>
      </c>
      <c r="B42" s="24">
        <v>3.46</v>
      </c>
      <c r="C42" s="4">
        <v>1.65</v>
      </c>
      <c r="D42" s="22">
        <v>46.5</v>
      </c>
      <c r="E42" s="9"/>
      <c r="F42" s="93">
        <v>881651</v>
      </c>
      <c r="G42" s="93">
        <v>437701</v>
      </c>
      <c r="H42" s="93">
        <v>429528</v>
      </c>
      <c r="I42" s="93">
        <v>422374</v>
      </c>
      <c r="J42" s="93">
        <v>365606</v>
      </c>
      <c r="K42" s="93">
        <v>362558</v>
      </c>
      <c r="L42" s="93">
        <v>1825</v>
      </c>
      <c r="M42" s="93">
        <v>1223</v>
      </c>
      <c r="N42" s="94">
        <v>47557</v>
      </c>
      <c r="O42" s="98">
        <v>9211</v>
      </c>
      <c r="P42" s="93">
        <v>3327</v>
      </c>
      <c r="Q42" s="93">
        <v>3826</v>
      </c>
      <c r="R42" s="93">
        <v>8173</v>
      </c>
      <c r="S42" s="93">
        <v>369449</v>
      </c>
      <c r="T42" s="93">
        <v>74501</v>
      </c>
      <c r="U42" s="93"/>
      <c r="V42" s="93">
        <v>881651</v>
      </c>
      <c r="W42" s="93">
        <v>398289</v>
      </c>
      <c r="X42" s="93">
        <v>322796</v>
      </c>
      <c r="Y42" s="93">
        <v>72743</v>
      </c>
      <c r="Z42" s="93">
        <v>7210</v>
      </c>
      <c r="AA42" s="93">
        <v>6943</v>
      </c>
      <c r="AB42" s="93">
        <v>6418</v>
      </c>
      <c r="AC42" s="93">
        <v>3855</v>
      </c>
      <c r="AD42" s="94">
        <v>8680</v>
      </c>
      <c r="AE42" s="98">
        <v>2891</v>
      </c>
      <c r="AF42" s="13" t="s">
        <v>114</v>
      </c>
      <c r="AG42" s="93">
        <v>3007</v>
      </c>
      <c r="AH42" s="93">
        <v>4829</v>
      </c>
      <c r="AI42" s="93">
        <v>8021</v>
      </c>
      <c r="AJ42" s="93">
        <v>3986</v>
      </c>
      <c r="AK42" s="93">
        <v>3318</v>
      </c>
      <c r="AL42" s="93">
        <v>13584</v>
      </c>
      <c r="AM42" s="93">
        <v>21254</v>
      </c>
      <c r="AN42" s="93">
        <v>13946</v>
      </c>
      <c r="AO42" s="93">
        <v>7308</v>
      </c>
      <c r="AP42" s="93">
        <v>19767</v>
      </c>
      <c r="AQ42" s="93">
        <v>10005</v>
      </c>
      <c r="AR42" s="93">
        <v>4102</v>
      </c>
      <c r="AS42" s="94">
        <v>272</v>
      </c>
      <c r="AT42" s="96">
        <v>5388</v>
      </c>
      <c r="AU42" s="94">
        <v>9689</v>
      </c>
      <c r="AV42" s="93">
        <v>2700</v>
      </c>
      <c r="AW42" s="67">
        <v>913</v>
      </c>
      <c r="AX42" s="67">
        <v>686</v>
      </c>
      <c r="AY42" s="67">
        <v>2334</v>
      </c>
      <c r="AZ42" s="67">
        <v>2268</v>
      </c>
      <c r="BA42" s="67">
        <v>788</v>
      </c>
      <c r="BB42" s="67">
        <v>12719</v>
      </c>
      <c r="BC42" s="67">
        <v>385</v>
      </c>
      <c r="BD42" s="67">
        <v>4662</v>
      </c>
      <c r="BE42" s="67">
        <v>2581</v>
      </c>
      <c r="BF42" s="67">
        <v>1079</v>
      </c>
      <c r="BG42" s="67">
        <v>142</v>
      </c>
      <c r="BH42" s="67">
        <v>904</v>
      </c>
      <c r="BI42" s="67">
        <v>2012</v>
      </c>
      <c r="BJ42" s="67">
        <v>953</v>
      </c>
      <c r="BK42" s="68">
        <v>9499</v>
      </c>
      <c r="BL42" s="13" t="s">
        <v>114</v>
      </c>
      <c r="BM42" s="67">
        <v>1687</v>
      </c>
      <c r="BN42" s="67">
        <v>637</v>
      </c>
      <c r="BO42" s="67">
        <v>1976</v>
      </c>
      <c r="BP42" s="67">
        <v>5199</v>
      </c>
      <c r="BQ42" s="67">
        <v>45286</v>
      </c>
      <c r="BR42" s="67">
        <v>7806</v>
      </c>
      <c r="BS42" s="67">
        <v>24382</v>
      </c>
      <c r="BT42" s="67">
        <v>13097</v>
      </c>
      <c r="BU42" s="67">
        <v>19590</v>
      </c>
      <c r="BV42" s="67">
        <v>15019</v>
      </c>
      <c r="BW42" s="67">
        <v>322</v>
      </c>
      <c r="BX42" s="67">
        <v>4250</v>
      </c>
      <c r="BY42" s="67">
        <v>30725</v>
      </c>
      <c r="BZ42" s="67">
        <v>4103</v>
      </c>
      <c r="CA42" s="68">
        <v>5832</v>
      </c>
      <c r="CB42" s="67">
        <v>4520</v>
      </c>
      <c r="CC42" s="67">
        <v>16270</v>
      </c>
      <c r="CD42" s="67">
        <v>81524</v>
      </c>
      <c r="CE42" s="67">
        <v>23814</v>
      </c>
      <c r="CF42" s="67">
        <v>23851</v>
      </c>
      <c r="CG42" s="67">
        <v>20836</v>
      </c>
      <c r="CH42" s="67">
        <v>13023</v>
      </c>
      <c r="CI42" s="67">
        <v>75493</v>
      </c>
      <c r="CJ42" s="67">
        <v>412628</v>
      </c>
      <c r="CK42" s="67">
        <v>70734</v>
      </c>
      <c r="CL42" s="55"/>
      <c r="CM42" s="67">
        <v>362208</v>
      </c>
      <c r="CN42" s="67">
        <v>39412</v>
      </c>
      <c r="CO42" s="68">
        <v>9055</v>
      </c>
    </row>
    <row r="43" spans="1:93" s="8" customFormat="1" ht="11.25" customHeight="1">
      <c r="A43" s="13" t="s">
        <v>115</v>
      </c>
      <c r="B43" s="24">
        <v>3.44</v>
      </c>
      <c r="C43" s="4">
        <v>1.63</v>
      </c>
      <c r="D43" s="22">
        <v>46.3</v>
      </c>
      <c r="E43" s="9"/>
      <c r="F43" s="93">
        <v>929472</v>
      </c>
      <c r="G43" s="93">
        <v>472935</v>
      </c>
      <c r="H43" s="93">
        <v>461663</v>
      </c>
      <c r="I43" s="93">
        <v>427013</v>
      </c>
      <c r="J43" s="93">
        <v>370411</v>
      </c>
      <c r="K43" s="93">
        <v>367260</v>
      </c>
      <c r="L43" s="93">
        <v>2173</v>
      </c>
      <c r="M43" s="93">
        <v>978</v>
      </c>
      <c r="N43" s="94">
        <v>47511</v>
      </c>
      <c r="O43" s="98">
        <v>9092</v>
      </c>
      <c r="P43" s="93">
        <v>3423</v>
      </c>
      <c r="Q43" s="93">
        <v>31227</v>
      </c>
      <c r="R43" s="93">
        <v>11272</v>
      </c>
      <c r="S43" s="93">
        <v>383716</v>
      </c>
      <c r="T43" s="93">
        <v>72821</v>
      </c>
      <c r="U43" s="93"/>
      <c r="V43" s="93">
        <v>929472</v>
      </c>
      <c r="W43" s="93">
        <v>401817</v>
      </c>
      <c r="X43" s="93">
        <v>325929</v>
      </c>
      <c r="Y43" s="93">
        <v>71960</v>
      </c>
      <c r="Z43" s="93">
        <v>7385</v>
      </c>
      <c r="AA43" s="93">
        <v>7000</v>
      </c>
      <c r="AB43" s="93">
        <v>6620</v>
      </c>
      <c r="AC43" s="93">
        <v>3864</v>
      </c>
      <c r="AD43" s="94">
        <v>8669</v>
      </c>
      <c r="AE43" s="98">
        <v>2749</v>
      </c>
      <c r="AF43" s="13" t="s">
        <v>115</v>
      </c>
      <c r="AG43" s="93">
        <v>3170</v>
      </c>
      <c r="AH43" s="93">
        <v>4880</v>
      </c>
      <c r="AI43" s="93">
        <v>8154</v>
      </c>
      <c r="AJ43" s="93">
        <v>3574</v>
      </c>
      <c r="AK43" s="93">
        <v>3232</v>
      </c>
      <c r="AL43" s="93">
        <v>12664</v>
      </c>
      <c r="AM43" s="93">
        <v>23898</v>
      </c>
      <c r="AN43" s="93">
        <v>13817</v>
      </c>
      <c r="AO43" s="93">
        <v>10081</v>
      </c>
      <c r="AP43" s="93">
        <v>17766</v>
      </c>
      <c r="AQ43" s="93">
        <v>7737</v>
      </c>
      <c r="AR43" s="93">
        <v>4447</v>
      </c>
      <c r="AS43" s="94">
        <v>539</v>
      </c>
      <c r="AT43" s="96">
        <v>5043</v>
      </c>
      <c r="AU43" s="94">
        <v>9882</v>
      </c>
      <c r="AV43" s="93">
        <v>2694</v>
      </c>
      <c r="AW43" s="67">
        <v>1018</v>
      </c>
      <c r="AX43" s="67">
        <v>795</v>
      </c>
      <c r="AY43" s="67">
        <v>2307</v>
      </c>
      <c r="AZ43" s="67">
        <v>2180</v>
      </c>
      <c r="BA43" s="67">
        <v>888</v>
      </c>
      <c r="BB43" s="67">
        <v>15773</v>
      </c>
      <c r="BC43" s="67">
        <v>181</v>
      </c>
      <c r="BD43" s="67">
        <v>6541</v>
      </c>
      <c r="BE43" s="67">
        <v>3020</v>
      </c>
      <c r="BF43" s="67">
        <v>1465</v>
      </c>
      <c r="BG43" s="67">
        <v>228</v>
      </c>
      <c r="BH43" s="67">
        <v>1219</v>
      </c>
      <c r="BI43" s="67">
        <v>1727</v>
      </c>
      <c r="BJ43" s="67">
        <v>1393</v>
      </c>
      <c r="BK43" s="68">
        <v>10156</v>
      </c>
      <c r="BL43" s="13" t="s">
        <v>115</v>
      </c>
      <c r="BM43" s="67">
        <v>1727</v>
      </c>
      <c r="BN43" s="67">
        <v>629</v>
      </c>
      <c r="BO43" s="67">
        <v>2153</v>
      </c>
      <c r="BP43" s="67">
        <v>5646</v>
      </c>
      <c r="BQ43" s="67">
        <v>43841</v>
      </c>
      <c r="BR43" s="67">
        <v>7436</v>
      </c>
      <c r="BS43" s="67">
        <v>24326</v>
      </c>
      <c r="BT43" s="67">
        <v>12079</v>
      </c>
      <c r="BU43" s="67">
        <v>23372</v>
      </c>
      <c r="BV43" s="67">
        <v>19043</v>
      </c>
      <c r="BW43" s="67">
        <v>429</v>
      </c>
      <c r="BX43" s="67">
        <v>3900</v>
      </c>
      <c r="BY43" s="67">
        <v>31627</v>
      </c>
      <c r="BZ43" s="67">
        <v>3987</v>
      </c>
      <c r="CA43" s="68">
        <v>6494</v>
      </c>
      <c r="CB43" s="67">
        <v>4745</v>
      </c>
      <c r="CC43" s="67">
        <v>16400</v>
      </c>
      <c r="CD43" s="67">
        <v>77655</v>
      </c>
      <c r="CE43" s="67">
        <v>20834</v>
      </c>
      <c r="CF43" s="67">
        <v>24195</v>
      </c>
      <c r="CG43" s="67">
        <v>20506</v>
      </c>
      <c r="CH43" s="67">
        <v>12120</v>
      </c>
      <c r="CI43" s="67">
        <v>75888</v>
      </c>
      <c r="CJ43" s="67">
        <v>457329</v>
      </c>
      <c r="CK43" s="67">
        <v>70326</v>
      </c>
      <c r="CL43" s="55"/>
      <c r="CM43" s="67">
        <v>397048</v>
      </c>
      <c r="CN43" s="67">
        <v>71118</v>
      </c>
      <c r="CO43" s="68">
        <v>33910</v>
      </c>
    </row>
    <row r="44" spans="1:93" s="8" customFormat="1" ht="11.25" customHeight="1">
      <c r="A44" s="13" t="s">
        <v>116</v>
      </c>
      <c r="B44" s="24">
        <v>3.44</v>
      </c>
      <c r="C44" s="4">
        <v>1.63</v>
      </c>
      <c r="D44" s="22">
        <v>46.4</v>
      </c>
      <c r="E44" s="9"/>
      <c r="F44" s="93">
        <v>870585</v>
      </c>
      <c r="G44" s="93">
        <v>437724</v>
      </c>
      <c r="H44" s="93">
        <v>431323</v>
      </c>
      <c r="I44" s="93">
        <v>423845</v>
      </c>
      <c r="J44" s="93">
        <v>367277</v>
      </c>
      <c r="K44" s="93">
        <v>362177</v>
      </c>
      <c r="L44" s="93">
        <v>1689</v>
      </c>
      <c r="M44" s="93">
        <v>3411</v>
      </c>
      <c r="N44" s="94">
        <v>46599</v>
      </c>
      <c r="O44" s="98">
        <v>9968</v>
      </c>
      <c r="P44" s="93">
        <v>3491</v>
      </c>
      <c r="Q44" s="93">
        <v>3987</v>
      </c>
      <c r="R44" s="93">
        <v>6401</v>
      </c>
      <c r="S44" s="93">
        <v>360150</v>
      </c>
      <c r="T44" s="93">
        <v>72712</v>
      </c>
      <c r="U44" s="93"/>
      <c r="V44" s="93">
        <v>870585</v>
      </c>
      <c r="W44" s="93">
        <v>379652</v>
      </c>
      <c r="X44" s="93">
        <v>307585</v>
      </c>
      <c r="Y44" s="93">
        <v>70563</v>
      </c>
      <c r="Z44" s="93">
        <v>6899</v>
      </c>
      <c r="AA44" s="93">
        <v>7060</v>
      </c>
      <c r="AB44" s="93">
        <v>6561</v>
      </c>
      <c r="AC44" s="93">
        <v>3594</v>
      </c>
      <c r="AD44" s="94">
        <v>8319</v>
      </c>
      <c r="AE44" s="98">
        <v>2270</v>
      </c>
      <c r="AF44" s="13" t="s">
        <v>116</v>
      </c>
      <c r="AG44" s="93">
        <v>3254</v>
      </c>
      <c r="AH44" s="93">
        <v>4802</v>
      </c>
      <c r="AI44" s="93">
        <v>8078</v>
      </c>
      <c r="AJ44" s="93">
        <v>3118</v>
      </c>
      <c r="AK44" s="93">
        <v>3315</v>
      </c>
      <c r="AL44" s="93">
        <v>13293</v>
      </c>
      <c r="AM44" s="93">
        <v>17511</v>
      </c>
      <c r="AN44" s="93">
        <v>13565</v>
      </c>
      <c r="AO44" s="93">
        <v>3946</v>
      </c>
      <c r="AP44" s="93">
        <v>19317</v>
      </c>
      <c r="AQ44" s="93">
        <v>7604</v>
      </c>
      <c r="AR44" s="93">
        <v>5349</v>
      </c>
      <c r="AS44" s="94">
        <v>1568</v>
      </c>
      <c r="AT44" s="96">
        <v>4795</v>
      </c>
      <c r="AU44" s="94">
        <v>10983</v>
      </c>
      <c r="AV44" s="93">
        <v>3565</v>
      </c>
      <c r="AW44" s="67">
        <v>1174</v>
      </c>
      <c r="AX44" s="67">
        <v>1005</v>
      </c>
      <c r="AY44" s="67">
        <v>2290</v>
      </c>
      <c r="AZ44" s="67">
        <v>1992</v>
      </c>
      <c r="BA44" s="67">
        <v>957</v>
      </c>
      <c r="BB44" s="67">
        <v>17355</v>
      </c>
      <c r="BC44" s="67">
        <v>401</v>
      </c>
      <c r="BD44" s="67">
        <v>7985</v>
      </c>
      <c r="BE44" s="67">
        <v>2739</v>
      </c>
      <c r="BF44" s="67">
        <v>1611</v>
      </c>
      <c r="BG44" s="67">
        <v>213</v>
      </c>
      <c r="BH44" s="67">
        <v>1529</v>
      </c>
      <c r="BI44" s="67">
        <v>1753</v>
      </c>
      <c r="BJ44" s="67">
        <v>1124</v>
      </c>
      <c r="BK44" s="68">
        <v>10556</v>
      </c>
      <c r="BL44" s="13" t="s">
        <v>116</v>
      </c>
      <c r="BM44" s="67">
        <v>1758</v>
      </c>
      <c r="BN44" s="67">
        <v>781</v>
      </c>
      <c r="BO44" s="67">
        <v>2146</v>
      </c>
      <c r="BP44" s="67">
        <v>5871</v>
      </c>
      <c r="BQ44" s="67">
        <v>40246</v>
      </c>
      <c r="BR44" s="67">
        <v>6526</v>
      </c>
      <c r="BS44" s="67">
        <v>20932</v>
      </c>
      <c r="BT44" s="67">
        <v>12788</v>
      </c>
      <c r="BU44" s="67">
        <v>14770</v>
      </c>
      <c r="BV44" s="67">
        <v>10749</v>
      </c>
      <c r="BW44" s="67">
        <v>250</v>
      </c>
      <c r="BX44" s="67">
        <v>3771</v>
      </c>
      <c r="BY44" s="67">
        <v>30663</v>
      </c>
      <c r="BZ44" s="67">
        <v>4206</v>
      </c>
      <c r="CA44" s="68">
        <v>6488</v>
      </c>
      <c r="CB44" s="67">
        <v>4718</v>
      </c>
      <c r="CC44" s="67">
        <v>15251</v>
      </c>
      <c r="CD44" s="67">
        <v>75621</v>
      </c>
      <c r="CE44" s="67">
        <v>21755</v>
      </c>
      <c r="CF44" s="67">
        <v>23901</v>
      </c>
      <c r="CG44" s="67">
        <v>23274</v>
      </c>
      <c r="CH44" s="67">
        <v>6692</v>
      </c>
      <c r="CI44" s="67">
        <v>72067</v>
      </c>
      <c r="CJ44" s="67">
        <v>422171</v>
      </c>
      <c r="CK44" s="67">
        <v>68762</v>
      </c>
      <c r="CL44" s="55"/>
      <c r="CM44" s="67">
        <v>365656</v>
      </c>
      <c r="CN44" s="67">
        <v>58072</v>
      </c>
      <c r="CO44" s="68">
        <v>37830</v>
      </c>
    </row>
    <row r="45" spans="1:93" s="8" customFormat="1" ht="11.25" customHeight="1">
      <c r="A45" s="49" t="s">
        <v>117</v>
      </c>
      <c r="B45" s="25">
        <v>3.45</v>
      </c>
      <c r="C45" s="19">
        <v>1.63</v>
      </c>
      <c r="D45" s="26">
        <v>46.4</v>
      </c>
      <c r="E45" s="15"/>
      <c r="F45" s="99">
        <v>1469550</v>
      </c>
      <c r="G45" s="99">
        <v>942924</v>
      </c>
      <c r="H45" s="99">
        <v>926015</v>
      </c>
      <c r="I45" s="99">
        <v>891018</v>
      </c>
      <c r="J45" s="99">
        <v>785564</v>
      </c>
      <c r="K45" s="99">
        <v>371621</v>
      </c>
      <c r="L45" s="99">
        <v>2257</v>
      </c>
      <c r="M45" s="99">
        <v>411686</v>
      </c>
      <c r="N45" s="100">
        <v>89386</v>
      </c>
      <c r="O45" s="102">
        <v>16068</v>
      </c>
      <c r="P45" s="99">
        <v>3296</v>
      </c>
      <c r="Q45" s="99">
        <v>31700</v>
      </c>
      <c r="R45" s="99">
        <v>16910</v>
      </c>
      <c r="S45" s="99">
        <v>453677</v>
      </c>
      <c r="T45" s="99">
        <v>72950</v>
      </c>
      <c r="U45" s="99"/>
      <c r="V45" s="99">
        <v>1469550</v>
      </c>
      <c r="W45" s="99">
        <v>481947</v>
      </c>
      <c r="X45" s="99">
        <v>380512</v>
      </c>
      <c r="Y45" s="99">
        <v>87813</v>
      </c>
      <c r="Z45" s="99">
        <v>7938</v>
      </c>
      <c r="AA45" s="99">
        <v>10635</v>
      </c>
      <c r="AB45" s="99">
        <v>7782</v>
      </c>
      <c r="AC45" s="99">
        <v>3846</v>
      </c>
      <c r="AD45" s="100">
        <v>9235</v>
      </c>
      <c r="AE45" s="102">
        <v>2767</v>
      </c>
      <c r="AF45" s="49" t="s">
        <v>117</v>
      </c>
      <c r="AG45" s="99">
        <v>3665</v>
      </c>
      <c r="AH45" s="99">
        <v>6542</v>
      </c>
      <c r="AI45" s="99">
        <v>10967</v>
      </c>
      <c r="AJ45" s="99">
        <v>3536</v>
      </c>
      <c r="AK45" s="99">
        <v>4513</v>
      </c>
      <c r="AL45" s="99">
        <v>16388</v>
      </c>
      <c r="AM45" s="99">
        <v>23649</v>
      </c>
      <c r="AN45" s="99">
        <v>15144</v>
      </c>
      <c r="AO45" s="99">
        <v>8505</v>
      </c>
      <c r="AP45" s="99">
        <v>22204</v>
      </c>
      <c r="AQ45" s="99">
        <v>8472</v>
      </c>
      <c r="AR45" s="99">
        <v>6340</v>
      </c>
      <c r="AS45" s="100">
        <v>2423</v>
      </c>
      <c r="AT45" s="101">
        <v>4970</v>
      </c>
      <c r="AU45" s="100">
        <v>14364</v>
      </c>
      <c r="AV45" s="99">
        <v>4597</v>
      </c>
      <c r="AW45" s="103">
        <v>1347</v>
      </c>
      <c r="AX45" s="103">
        <v>1196</v>
      </c>
      <c r="AY45" s="103">
        <v>3416</v>
      </c>
      <c r="AZ45" s="103">
        <v>2697</v>
      </c>
      <c r="BA45" s="103">
        <v>1111</v>
      </c>
      <c r="BB45" s="103">
        <v>18810</v>
      </c>
      <c r="BC45" s="103">
        <v>709</v>
      </c>
      <c r="BD45" s="103">
        <v>8050</v>
      </c>
      <c r="BE45" s="103">
        <v>3110</v>
      </c>
      <c r="BF45" s="103">
        <v>1872</v>
      </c>
      <c r="BG45" s="103">
        <v>172</v>
      </c>
      <c r="BH45" s="103">
        <v>1696</v>
      </c>
      <c r="BI45" s="103">
        <v>2178</v>
      </c>
      <c r="BJ45" s="103">
        <v>1023</v>
      </c>
      <c r="BK45" s="104">
        <v>12503</v>
      </c>
      <c r="BL45" s="49" t="s">
        <v>117</v>
      </c>
      <c r="BM45" s="103">
        <v>2032</v>
      </c>
      <c r="BN45" s="103">
        <v>684</v>
      </c>
      <c r="BO45" s="103">
        <v>2563</v>
      </c>
      <c r="BP45" s="103">
        <v>7224</v>
      </c>
      <c r="BQ45" s="103">
        <v>45798</v>
      </c>
      <c r="BR45" s="103">
        <v>6933</v>
      </c>
      <c r="BS45" s="103">
        <v>25148</v>
      </c>
      <c r="BT45" s="103">
        <v>13717</v>
      </c>
      <c r="BU45" s="103">
        <v>14702</v>
      </c>
      <c r="BV45" s="103">
        <v>10034</v>
      </c>
      <c r="BW45" s="103">
        <v>299</v>
      </c>
      <c r="BX45" s="103">
        <v>4369</v>
      </c>
      <c r="BY45" s="103">
        <v>40504</v>
      </c>
      <c r="BZ45" s="103">
        <v>5117</v>
      </c>
      <c r="CA45" s="104">
        <v>11020</v>
      </c>
      <c r="CB45" s="103">
        <v>5359</v>
      </c>
      <c r="CC45" s="103">
        <v>19009</v>
      </c>
      <c r="CD45" s="103">
        <v>100165</v>
      </c>
      <c r="CE45" s="103">
        <v>22147</v>
      </c>
      <c r="CF45" s="103">
        <v>35332</v>
      </c>
      <c r="CG45" s="103">
        <v>35364</v>
      </c>
      <c r="CH45" s="103">
        <v>7322</v>
      </c>
      <c r="CI45" s="103">
        <v>101435</v>
      </c>
      <c r="CJ45" s="103">
        <v>888574</v>
      </c>
      <c r="CK45" s="103">
        <v>99030</v>
      </c>
      <c r="CL45" s="61"/>
      <c r="CM45" s="103">
        <v>841489</v>
      </c>
      <c r="CN45" s="103">
        <v>460977</v>
      </c>
      <c r="CO45" s="104">
        <v>386261</v>
      </c>
    </row>
    <row r="46" spans="1:32" s="8" customFormat="1" ht="16.5" customHeight="1">
      <c r="A46" s="47" t="s">
        <v>118</v>
      </c>
      <c r="B46" s="16"/>
      <c r="C46" s="16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7" t="s">
        <v>233</v>
      </c>
    </row>
    <row r="47" spans="1:93" s="8" customFormat="1" ht="11.25" customHeight="1">
      <c r="A47" s="106" t="s">
        <v>226</v>
      </c>
      <c r="B47" s="20" t="s">
        <v>119</v>
      </c>
      <c r="C47" s="5" t="s">
        <v>119</v>
      </c>
      <c r="D47" s="5" t="s">
        <v>119</v>
      </c>
      <c r="E47" s="5"/>
      <c r="F47" s="77" t="s">
        <v>159</v>
      </c>
      <c r="G47" s="77">
        <v>100</v>
      </c>
      <c r="H47" s="77">
        <v>97.85620671990333</v>
      </c>
      <c r="I47" s="77">
        <v>93.84783326680737</v>
      </c>
      <c r="J47" s="77">
        <v>81.87906514921164</v>
      </c>
      <c r="K47" s="77">
        <v>65.3104980516125</v>
      </c>
      <c r="L47" s="77">
        <v>0.514408463168665</v>
      </c>
      <c r="M47" s="77">
        <v>16.05422863721519</v>
      </c>
      <c r="N47" s="77">
        <v>9.486497372865493</v>
      </c>
      <c r="O47" s="81">
        <v>2.4822287430593994</v>
      </c>
      <c r="P47" s="77">
        <v>0.6681345783935285</v>
      </c>
      <c r="Q47" s="77">
        <v>3.340168871917725</v>
      </c>
      <c r="R47" s="77">
        <v>2.1437652789827983</v>
      </c>
      <c r="S47" s="77" t="s">
        <v>157</v>
      </c>
      <c r="T47" s="77" t="s">
        <v>157</v>
      </c>
      <c r="U47" s="77"/>
      <c r="V47" s="77" t="s">
        <v>157</v>
      </c>
      <c r="W47" s="77" t="s">
        <v>157</v>
      </c>
      <c r="X47" s="77">
        <v>100</v>
      </c>
      <c r="Y47" s="77">
        <v>22.335269037387622</v>
      </c>
      <c r="Z47" s="77">
        <v>2.2847008854902353</v>
      </c>
      <c r="AA47" s="77">
        <v>2.5367028036407575</v>
      </c>
      <c r="AB47" s="77">
        <v>2.0495922998093494</v>
      </c>
      <c r="AC47" s="77">
        <v>1.1305018088681373</v>
      </c>
      <c r="AD47" s="77">
        <v>2.666839716527551</v>
      </c>
      <c r="AE47" s="81">
        <v>0.8296140817227191</v>
      </c>
      <c r="AF47" s="106" t="s">
        <v>226</v>
      </c>
      <c r="AG47" s="69">
        <v>0.9120768453227837</v>
      </c>
      <c r="AH47" s="69">
        <v>1.5315145699749793</v>
      </c>
      <c r="AI47" s="69">
        <v>2.2694153322487423</v>
      </c>
      <c r="AJ47" s="69">
        <v>0.9746870306274953</v>
      </c>
      <c r="AK47" s="69">
        <v>1.0784004414169521</v>
      </c>
      <c r="AL47" s="69">
        <v>4.071199920589687</v>
      </c>
      <c r="AM47" s="69">
        <v>6.742606662171098</v>
      </c>
      <c r="AN47" s="69">
        <v>4.548197726087546</v>
      </c>
      <c r="AO47" s="69">
        <v>2.1941293223047444</v>
      </c>
      <c r="AP47" s="69">
        <v>5.827430764133195</v>
      </c>
      <c r="AQ47" s="69">
        <v>2.4860694085283135</v>
      </c>
      <c r="AR47" s="69">
        <v>1.7260558565805006</v>
      </c>
      <c r="AS47" s="69">
        <v>0.35993283677033033</v>
      </c>
      <c r="AT47" s="70">
        <v>1.2552095542164126</v>
      </c>
      <c r="AU47" s="70">
        <v>3.5228539991993726</v>
      </c>
      <c r="AV47" s="69">
        <v>1.217205381446787</v>
      </c>
      <c r="AW47" s="69">
        <v>0.35834835869041953</v>
      </c>
      <c r="AX47" s="69">
        <v>0.2766079306856083</v>
      </c>
      <c r="AY47" s="69">
        <v>0.7387629047584208</v>
      </c>
      <c r="AZ47" s="69">
        <v>0.6485408587964396</v>
      </c>
      <c r="BA47" s="69">
        <v>0.28355167285933514</v>
      </c>
      <c r="BB47" s="69">
        <v>5.666140216057567</v>
      </c>
      <c r="BC47" s="69">
        <v>0.23972221303121374</v>
      </c>
      <c r="BD47" s="69">
        <v>2.2881028531323966</v>
      </c>
      <c r="BE47" s="69">
        <v>1.0537478265853983</v>
      </c>
      <c r="BF47" s="69">
        <v>0.4877396348337253</v>
      </c>
      <c r="BG47" s="69">
        <v>0.11105327248316142</v>
      </c>
      <c r="BH47" s="69">
        <v>0.40856233313465223</v>
      </c>
      <c r="BI47" s="69">
        <v>0.6206493843603624</v>
      </c>
      <c r="BJ47" s="69">
        <v>0.45632968701431664</v>
      </c>
      <c r="BK47" s="70">
        <v>2.904185212438898</v>
      </c>
      <c r="BL47" s="106" t="s">
        <v>226</v>
      </c>
      <c r="BM47" s="69">
        <v>0.4840347522645221</v>
      </c>
      <c r="BN47" s="69">
        <v>0.13705735391228607</v>
      </c>
      <c r="BO47" s="69">
        <v>0.6772245722724725</v>
      </c>
      <c r="BP47" s="69">
        <v>1.6057520282484479</v>
      </c>
      <c r="BQ47" s="69">
        <v>11.618488435873143</v>
      </c>
      <c r="BR47" s="69">
        <v>2.3796530645437146</v>
      </c>
      <c r="BS47" s="69">
        <v>6.838467586005703</v>
      </c>
      <c r="BT47" s="69">
        <v>2.400204677286087</v>
      </c>
      <c r="BU47" s="69">
        <v>5.35788932607021</v>
      </c>
      <c r="BV47" s="69">
        <v>3.9462591637590716</v>
      </c>
      <c r="BW47" s="69">
        <v>0.16182647448500967</v>
      </c>
      <c r="BX47" s="69">
        <v>1.2498502901225967</v>
      </c>
      <c r="BY47" s="69">
        <v>9.589471049954398</v>
      </c>
      <c r="BZ47" s="69">
        <v>1.066446952372919</v>
      </c>
      <c r="CA47" s="70">
        <v>2.0782061098406808</v>
      </c>
      <c r="CB47" s="69">
        <v>1.348926772413491</v>
      </c>
      <c r="CC47" s="69">
        <v>5.09584461303084</v>
      </c>
      <c r="CD47" s="69">
        <v>26.43561869441802</v>
      </c>
      <c r="CE47" s="69">
        <v>5.238703952853388</v>
      </c>
      <c r="CF47" s="69">
        <v>9.694256313562619</v>
      </c>
      <c r="CG47" s="69">
        <v>8.606558714000307</v>
      </c>
      <c r="CH47" s="69">
        <v>2.896099714001706</v>
      </c>
      <c r="CI47" s="69" t="s">
        <v>157</v>
      </c>
      <c r="CJ47" s="69" t="s">
        <v>157</v>
      </c>
      <c r="CK47" s="69" t="s">
        <v>157</v>
      </c>
      <c r="CL47" s="69"/>
      <c r="CM47" s="69" t="s">
        <v>157</v>
      </c>
      <c r="CN47" s="69" t="s">
        <v>157</v>
      </c>
      <c r="CO47" s="70" t="s">
        <v>157</v>
      </c>
    </row>
    <row r="48" spans="1:93" s="8" customFormat="1" ht="11.25" customHeight="1">
      <c r="A48" s="107" t="s">
        <v>156</v>
      </c>
      <c r="B48" s="12" t="s">
        <v>119</v>
      </c>
      <c r="C48" s="9" t="s">
        <v>119</v>
      </c>
      <c r="D48" s="9" t="s">
        <v>119</v>
      </c>
      <c r="E48" s="9"/>
      <c r="F48" s="78" t="s">
        <v>159</v>
      </c>
      <c r="G48" s="78">
        <v>100</v>
      </c>
      <c r="H48" s="78">
        <v>97.80149930706078</v>
      </c>
      <c r="I48" s="82">
        <v>93.60969113051962</v>
      </c>
      <c r="J48" s="82">
        <v>81.52630013479556</v>
      </c>
      <c r="K48" s="78">
        <v>65.62325332482052</v>
      </c>
      <c r="L48" s="78">
        <v>0.46118592364112737</v>
      </c>
      <c r="M48" s="78">
        <v>15.441889186893784</v>
      </c>
      <c r="N48" s="82">
        <v>9.55365451099987</v>
      </c>
      <c r="O48" s="82">
        <v>2.5296738445376663</v>
      </c>
      <c r="P48" s="78">
        <v>0.5623179743364863</v>
      </c>
      <c r="Q48" s="78">
        <v>3.6294619016448</v>
      </c>
      <c r="R48" s="78">
        <v>2.1984865426592735</v>
      </c>
      <c r="S48" s="78" t="s">
        <v>157</v>
      </c>
      <c r="T48" s="78" t="s">
        <v>157</v>
      </c>
      <c r="U48" s="78"/>
      <c r="V48" s="78" t="s">
        <v>157</v>
      </c>
      <c r="W48" s="78" t="s">
        <v>157</v>
      </c>
      <c r="X48" s="78">
        <v>100</v>
      </c>
      <c r="Y48" s="78">
        <v>22.675277687752278</v>
      </c>
      <c r="Z48" s="78">
        <v>2.2637871600718897</v>
      </c>
      <c r="AA48" s="78">
        <v>2.5047700421319345</v>
      </c>
      <c r="AB48" s="78">
        <v>2.060705341622227</v>
      </c>
      <c r="AC48" s="78">
        <v>1.1187177749624349</v>
      </c>
      <c r="AD48" s="78">
        <v>2.8481895053180524</v>
      </c>
      <c r="AE48" s="82">
        <v>0.8214725553165788</v>
      </c>
      <c r="AF48" s="107" t="s">
        <v>156</v>
      </c>
      <c r="AG48" s="71">
        <v>0.933950089861819</v>
      </c>
      <c r="AH48" s="71">
        <v>1.5363130137591705</v>
      </c>
      <c r="AI48" s="71">
        <v>2.3432191155239974</v>
      </c>
      <c r="AJ48" s="71">
        <v>1.0172240063639846</v>
      </c>
      <c r="AK48" s="71">
        <v>1.0963495477446157</v>
      </c>
      <c r="AL48" s="71">
        <v>4.1306738163283345</v>
      </c>
      <c r="AM48" s="71">
        <v>6.29098730149377</v>
      </c>
      <c r="AN48" s="71">
        <v>4.363100674700215</v>
      </c>
      <c r="AO48" s="71">
        <v>1.927910197106744</v>
      </c>
      <c r="AP48" s="71">
        <v>5.894063227365134</v>
      </c>
      <c r="AQ48" s="71">
        <v>2.5131139330013847</v>
      </c>
      <c r="AR48" s="71">
        <v>1.734115082054153</v>
      </c>
      <c r="AS48" s="71">
        <v>0.3217819156772046</v>
      </c>
      <c r="AT48" s="72">
        <v>1.3251465778851537</v>
      </c>
      <c r="AU48" s="72">
        <v>3.4466397572257743</v>
      </c>
      <c r="AV48" s="71">
        <v>1.1733066203117175</v>
      </c>
      <c r="AW48" s="71">
        <v>0.31704428272590673</v>
      </c>
      <c r="AX48" s="71">
        <v>0.28013317226952655</v>
      </c>
      <c r="AY48" s="71">
        <v>0.7154768568987361</v>
      </c>
      <c r="AZ48" s="71">
        <v>0.6531805191361482</v>
      </c>
      <c r="BA48" s="71">
        <v>0.30749830588373944</v>
      </c>
      <c r="BB48" s="71">
        <v>5.396847470610766</v>
      </c>
      <c r="BC48" s="71">
        <v>0.19096667746972687</v>
      </c>
      <c r="BD48" s="71">
        <v>2.1746442355852804</v>
      </c>
      <c r="BE48" s="71">
        <v>1.0412185851919509</v>
      </c>
      <c r="BF48" s="71">
        <v>0.4710055684864912</v>
      </c>
      <c r="BG48" s="71">
        <v>0.09105211985504258</v>
      </c>
      <c r="BH48" s="71">
        <v>0.39499130844701097</v>
      </c>
      <c r="BI48" s="71">
        <v>0.5949147049291418</v>
      </c>
      <c r="BJ48" s="71">
        <v>0.43810141127250235</v>
      </c>
      <c r="BK48" s="72">
        <v>2.988291446922601</v>
      </c>
      <c r="BL48" s="107" t="s">
        <v>156</v>
      </c>
      <c r="BM48" s="71">
        <v>0.5022362334639522</v>
      </c>
      <c r="BN48" s="71">
        <v>0.15056716066114728</v>
      </c>
      <c r="BO48" s="71">
        <v>0.6904687546035768</v>
      </c>
      <c r="BP48" s="71">
        <v>1.6449957278807343</v>
      </c>
      <c r="BQ48" s="71">
        <v>11.680127279691229</v>
      </c>
      <c r="BR48" s="71">
        <v>2.2911994343124835</v>
      </c>
      <c r="BS48" s="71">
        <v>6.888329748681536</v>
      </c>
      <c r="BT48" s="71">
        <v>2.5005980966972094</v>
      </c>
      <c r="BU48" s="71">
        <v>5.307798827376919</v>
      </c>
      <c r="BV48" s="71">
        <v>3.9831000854423855</v>
      </c>
      <c r="BW48" s="71">
        <v>0.1667128251966648</v>
      </c>
      <c r="BX48" s="71">
        <v>1.158009487051059</v>
      </c>
      <c r="BY48" s="71">
        <v>9.753489879496774</v>
      </c>
      <c r="BZ48" s="71">
        <v>1.0366459444329867</v>
      </c>
      <c r="CA48" s="72">
        <v>2.1192068589611384</v>
      </c>
      <c r="CB48" s="71">
        <v>1.3776376653604787</v>
      </c>
      <c r="CC48" s="71">
        <v>5.220046551368551</v>
      </c>
      <c r="CD48" s="71">
        <v>26.566429981438382</v>
      </c>
      <c r="CE48" s="71">
        <v>5.663192009663828</v>
      </c>
      <c r="CF48" s="71">
        <v>9.126165993930645</v>
      </c>
      <c r="CG48" s="71">
        <v>8.415827465307446</v>
      </c>
      <c r="CH48" s="71">
        <v>3.3611973719100794</v>
      </c>
      <c r="CI48" s="71" t="s">
        <v>157</v>
      </c>
      <c r="CJ48" s="71" t="s">
        <v>157</v>
      </c>
      <c r="CK48" s="71" t="s">
        <v>157</v>
      </c>
      <c r="CL48" s="71"/>
      <c r="CM48" s="71" t="s">
        <v>157</v>
      </c>
      <c r="CN48" s="71" t="s">
        <v>157</v>
      </c>
      <c r="CO48" s="72" t="s">
        <v>157</v>
      </c>
    </row>
    <row r="49" spans="1:93" s="8" customFormat="1" ht="11.25" customHeight="1">
      <c r="A49" s="107" t="s">
        <v>162</v>
      </c>
      <c r="B49" s="12" t="s">
        <v>119</v>
      </c>
      <c r="C49" s="9" t="s">
        <v>119</v>
      </c>
      <c r="D49" s="9" t="s">
        <v>119</v>
      </c>
      <c r="E49" s="9"/>
      <c r="F49" s="78" t="s">
        <v>159</v>
      </c>
      <c r="G49" s="78">
        <v>100</v>
      </c>
      <c r="H49" s="78">
        <v>97.73557879216273</v>
      </c>
      <c r="I49" s="78">
        <v>93.52419066340435</v>
      </c>
      <c r="J49" s="82">
        <v>81.49107518715984</v>
      </c>
      <c r="K49" s="78">
        <v>66.4713923543284</v>
      </c>
      <c r="L49" s="78">
        <v>0.4293144353389904</v>
      </c>
      <c r="M49" s="78">
        <v>14.590339395639079</v>
      </c>
      <c r="N49" s="82">
        <v>9.734704096265274</v>
      </c>
      <c r="O49" s="82">
        <v>2.2982518697857386</v>
      </c>
      <c r="P49" s="78">
        <v>0.5962926060789915</v>
      </c>
      <c r="Q49" s="78">
        <v>3.6151535263861043</v>
      </c>
      <c r="R49" s="78">
        <v>2.264421207837287</v>
      </c>
      <c r="S49" s="78" t="s">
        <v>157</v>
      </c>
      <c r="T49" s="78" t="s">
        <v>157</v>
      </c>
      <c r="U49" s="78"/>
      <c r="V49" s="78" t="s">
        <v>157</v>
      </c>
      <c r="W49" s="78" t="s">
        <v>157</v>
      </c>
      <c r="X49" s="78">
        <v>100</v>
      </c>
      <c r="Y49" s="78">
        <v>22.54884543648673</v>
      </c>
      <c r="Z49" s="78">
        <v>2.251136461020422</v>
      </c>
      <c r="AA49" s="78">
        <v>2.392851055962701</v>
      </c>
      <c r="AB49" s="78">
        <v>2.0255534018724526</v>
      </c>
      <c r="AC49" s="78">
        <v>1.1615445277993628</v>
      </c>
      <c r="AD49" s="78">
        <v>2.6671327095676487</v>
      </c>
      <c r="AE49" s="82">
        <v>0.8434991348356476</v>
      </c>
      <c r="AF49" s="107" t="s">
        <v>162</v>
      </c>
      <c r="AG49" s="71">
        <v>0.9377428309795278</v>
      </c>
      <c r="AH49" s="71">
        <v>1.5496167182298843</v>
      </c>
      <c r="AI49" s="71">
        <v>2.3847386356305202</v>
      </c>
      <c r="AJ49" s="71">
        <v>1.0823942665168396</v>
      </c>
      <c r="AK49" s="71">
        <v>1.0597661504567508</v>
      </c>
      <c r="AL49" s="71">
        <v>4.192749181295503</v>
      </c>
      <c r="AM49" s="71">
        <v>6.532544526836465</v>
      </c>
      <c r="AN49" s="71">
        <v>4.511444530784348</v>
      </c>
      <c r="AO49" s="71">
        <v>2.0211481409799035</v>
      </c>
      <c r="AP49" s="71">
        <v>5.973918929718997</v>
      </c>
      <c r="AQ49" s="71">
        <v>2.551584882877834</v>
      </c>
      <c r="AR49" s="71">
        <v>1.749008936661496</v>
      </c>
      <c r="AS49" s="71">
        <v>0.31474746541027665</v>
      </c>
      <c r="AT49" s="72">
        <v>1.3586017172332845</v>
      </c>
      <c r="AU49" s="72">
        <v>3.4982345254980354</v>
      </c>
      <c r="AV49" s="71">
        <v>1.2281530353932621</v>
      </c>
      <c r="AW49" s="71">
        <v>0.31537334947151313</v>
      </c>
      <c r="AX49" s="71">
        <v>0.2693467985067369</v>
      </c>
      <c r="AY49" s="71">
        <v>0.7295400907628179</v>
      </c>
      <c r="AZ49" s="71">
        <v>0.6709236411816306</v>
      </c>
      <c r="BA49" s="71">
        <v>0.28492168264596823</v>
      </c>
      <c r="BB49" s="71">
        <v>5.452774158884039</v>
      </c>
      <c r="BC49" s="71">
        <v>0.18675417488741308</v>
      </c>
      <c r="BD49" s="71">
        <v>2.211633547770842</v>
      </c>
      <c r="BE49" s="71">
        <v>1.0556016142031388</v>
      </c>
      <c r="BF49" s="71">
        <v>0.47733288654840345</v>
      </c>
      <c r="BG49" s="71">
        <v>0.10399304402083327</v>
      </c>
      <c r="BH49" s="71">
        <v>0.3886258571000769</v>
      </c>
      <c r="BI49" s="71">
        <v>0.6038096118459632</v>
      </c>
      <c r="BJ49" s="71">
        <v>0.4252160022185183</v>
      </c>
      <c r="BK49" s="72">
        <v>3.144008219302072</v>
      </c>
      <c r="BL49" s="107" t="s">
        <v>162</v>
      </c>
      <c r="BM49" s="71">
        <v>0.5271628868083861</v>
      </c>
      <c r="BN49" s="71">
        <v>0.15021217469675915</v>
      </c>
      <c r="BO49" s="71">
        <v>0.7337046270164299</v>
      </c>
      <c r="BP49" s="71">
        <v>1.732976675708284</v>
      </c>
      <c r="BQ49" s="71">
        <v>11.730993104683442</v>
      </c>
      <c r="BR49" s="71">
        <v>2.324822272999073</v>
      </c>
      <c r="BS49" s="71">
        <v>6.59193129526225</v>
      </c>
      <c r="BT49" s="71">
        <v>2.8142154639582255</v>
      </c>
      <c r="BU49" s="71">
        <v>5.145657664528069</v>
      </c>
      <c r="BV49" s="71">
        <v>3.71438117879967</v>
      </c>
      <c r="BW49" s="71">
        <v>0.1657148414443093</v>
      </c>
      <c r="BX49" s="71">
        <v>1.2654894268924086</v>
      </c>
      <c r="BY49" s="71">
        <v>10.192521937236346</v>
      </c>
      <c r="BZ49" s="71">
        <v>1.218981426649758</v>
      </c>
      <c r="CA49" s="72">
        <v>2.208335620217403</v>
      </c>
      <c r="CB49" s="71">
        <v>1.3956733116295998</v>
      </c>
      <c r="CC49" s="71">
        <v>5.369507506275691</v>
      </c>
      <c r="CD49" s="71">
        <v>25.780453351898018</v>
      </c>
      <c r="CE49" s="71">
        <v>5.603612217642035</v>
      </c>
      <c r="CF49" s="71">
        <v>9.034973438443341</v>
      </c>
      <c r="CG49" s="71">
        <v>8.175947564396248</v>
      </c>
      <c r="CH49" s="71">
        <v>2.965871986488607</v>
      </c>
      <c r="CI49" s="71" t="s">
        <v>157</v>
      </c>
      <c r="CJ49" s="71" t="s">
        <v>157</v>
      </c>
      <c r="CK49" s="71" t="s">
        <v>157</v>
      </c>
      <c r="CL49" s="71"/>
      <c r="CM49" s="71" t="s">
        <v>157</v>
      </c>
      <c r="CN49" s="71" t="s">
        <v>157</v>
      </c>
      <c r="CO49" s="72" t="s">
        <v>157</v>
      </c>
    </row>
    <row r="50" spans="1:93" s="8" customFormat="1" ht="11.25" customHeight="1">
      <c r="A50" s="107" t="s">
        <v>224</v>
      </c>
      <c r="B50" s="12" t="s">
        <v>119</v>
      </c>
      <c r="C50" s="9" t="s">
        <v>119</v>
      </c>
      <c r="D50" s="9" t="s">
        <v>119</v>
      </c>
      <c r="E50" s="9"/>
      <c r="F50" s="78" t="s">
        <v>159</v>
      </c>
      <c r="G50" s="78">
        <v>100</v>
      </c>
      <c r="H50" s="78">
        <v>98.06294277249114</v>
      </c>
      <c r="I50" s="78">
        <v>93.82791042878144</v>
      </c>
      <c r="J50" s="78">
        <v>82.08094306009642</v>
      </c>
      <c r="K50" s="78">
        <v>67.68825964339322</v>
      </c>
      <c r="L50" s="78">
        <v>0.42126151758135844</v>
      </c>
      <c r="M50" s="78">
        <v>13.971481321700768</v>
      </c>
      <c r="N50" s="82">
        <v>9.563172737871554</v>
      </c>
      <c r="O50" s="82">
        <v>2.1838243421029175</v>
      </c>
      <c r="P50" s="78">
        <v>0.6678800757281346</v>
      </c>
      <c r="Q50" s="78">
        <v>3.5671374123368405</v>
      </c>
      <c r="R50" s="78">
        <v>1.9370720831535804</v>
      </c>
      <c r="S50" s="78" t="s">
        <v>157</v>
      </c>
      <c r="T50" s="78" t="s">
        <v>157</v>
      </c>
      <c r="U50" s="78"/>
      <c r="V50" s="78" t="s">
        <v>157</v>
      </c>
      <c r="W50" s="78" t="s">
        <v>157</v>
      </c>
      <c r="X50" s="78">
        <v>100</v>
      </c>
      <c r="Y50" s="78">
        <v>21.963019047209396</v>
      </c>
      <c r="Z50" s="78">
        <v>2.147967802356364</v>
      </c>
      <c r="AA50" s="78">
        <v>2.284071668498004</v>
      </c>
      <c r="AB50" s="78">
        <v>1.9634247437757348</v>
      </c>
      <c r="AC50" s="78">
        <v>1.1201624350396704</v>
      </c>
      <c r="AD50" s="78">
        <v>2.4963536188133717</v>
      </c>
      <c r="AE50" s="82">
        <v>0.7907661506336687</v>
      </c>
      <c r="AF50" s="107" t="s">
        <v>224</v>
      </c>
      <c r="AG50" s="71">
        <v>0.9340796846711219</v>
      </c>
      <c r="AH50" s="71">
        <v>1.5235128043701829</v>
      </c>
      <c r="AI50" s="71">
        <v>2.4097398458548565</v>
      </c>
      <c r="AJ50" s="71">
        <v>1.0810102724325763</v>
      </c>
      <c r="AK50" s="71">
        <v>1.0590146754622987</v>
      </c>
      <c r="AL50" s="71">
        <v>4.15247543336214</v>
      </c>
      <c r="AM50" s="71">
        <v>6.3564342497839545</v>
      </c>
      <c r="AN50" s="71">
        <v>4.523370077385398</v>
      </c>
      <c r="AO50" s="71">
        <v>1.8329908537419888</v>
      </c>
      <c r="AP50" s="71">
        <v>6.195084326230874</v>
      </c>
      <c r="AQ50" s="71">
        <v>2.658021256544912</v>
      </c>
      <c r="AR50" s="71">
        <v>1.781105684444323</v>
      </c>
      <c r="AS50" s="71">
        <v>0.35021878287119773</v>
      </c>
      <c r="AT50" s="72">
        <v>1.4057141628182521</v>
      </c>
      <c r="AU50" s="72">
        <v>3.287119769447041</v>
      </c>
      <c r="AV50" s="71">
        <v>1.0576460605397036</v>
      </c>
      <c r="AW50" s="71">
        <v>0.3053477650518314</v>
      </c>
      <c r="AX50" s="71">
        <v>0.27416289645841563</v>
      </c>
      <c r="AY50" s="71">
        <v>0.7180096037664283</v>
      </c>
      <c r="AZ50" s="71">
        <v>0.6599412277648955</v>
      </c>
      <c r="BA50" s="71">
        <v>0.2719633367613879</v>
      </c>
      <c r="BB50" s="71">
        <v>5.042050693496733</v>
      </c>
      <c r="BC50" s="71">
        <v>0.19827808691095794</v>
      </c>
      <c r="BD50" s="71">
        <v>1.987473263129905</v>
      </c>
      <c r="BE50" s="71">
        <v>0.9848895136724631</v>
      </c>
      <c r="BF50" s="71">
        <v>0.448832375954609</v>
      </c>
      <c r="BG50" s="71">
        <v>0.08021061028494562</v>
      </c>
      <c r="BH50" s="71">
        <v>0.3791307731110181</v>
      </c>
      <c r="BI50" s="71">
        <v>0.5818079794160316</v>
      </c>
      <c r="BJ50" s="71">
        <v>0.3813547723602351</v>
      </c>
      <c r="BK50" s="72">
        <v>3.1865510121884935</v>
      </c>
      <c r="BL50" s="107" t="s">
        <v>224</v>
      </c>
      <c r="BM50" s="71">
        <v>0.5210756922258762</v>
      </c>
      <c r="BN50" s="71">
        <v>0.15472680490980828</v>
      </c>
      <c r="BO50" s="71">
        <v>0.7099445515439933</v>
      </c>
      <c r="BP50" s="71">
        <v>1.8007550844044378</v>
      </c>
      <c r="BQ50" s="71">
        <v>12.804272424755506</v>
      </c>
      <c r="BR50" s="71">
        <v>2.34964298702162</v>
      </c>
      <c r="BS50" s="71">
        <v>7.373095181302373</v>
      </c>
      <c r="BT50" s="71">
        <v>3.081436498222756</v>
      </c>
      <c r="BU50" s="71">
        <v>5.34172848244067</v>
      </c>
      <c r="BV50" s="71">
        <v>4.033748088827019</v>
      </c>
      <c r="BW50" s="71">
        <v>0.14468214896004816</v>
      </c>
      <c r="BX50" s="71">
        <v>1.163347123757982</v>
      </c>
      <c r="BY50" s="71">
        <v>9.92167612314406</v>
      </c>
      <c r="BZ50" s="71">
        <v>1.2422868773290896</v>
      </c>
      <c r="CA50" s="72">
        <v>2.1480411210129313</v>
      </c>
      <c r="CB50" s="71">
        <v>1.3832053352520013</v>
      </c>
      <c r="CC50" s="71">
        <v>5.14809391044566</v>
      </c>
      <c r="CD50" s="71">
        <v>25.902112750407653</v>
      </c>
      <c r="CE50" s="71">
        <v>5.908310620842832</v>
      </c>
      <c r="CF50" s="71">
        <v>8.57835613706483</v>
      </c>
      <c r="CG50" s="71">
        <v>8.004564330766854</v>
      </c>
      <c r="CH50" s="71">
        <v>3.4107839035243788</v>
      </c>
      <c r="CI50" s="71" t="s">
        <v>157</v>
      </c>
      <c r="CJ50" s="71" t="s">
        <v>157</v>
      </c>
      <c r="CK50" s="71" t="s">
        <v>157</v>
      </c>
      <c r="CL50" s="71"/>
      <c r="CM50" s="71" t="s">
        <v>157</v>
      </c>
      <c r="CN50" s="71" t="s">
        <v>157</v>
      </c>
      <c r="CO50" s="72" t="s">
        <v>157</v>
      </c>
    </row>
    <row r="51" spans="1:93" s="8" customFormat="1" ht="11.25" customHeight="1">
      <c r="A51" s="107" t="s">
        <v>225</v>
      </c>
      <c r="B51" s="12" t="s">
        <v>119</v>
      </c>
      <c r="C51" s="9" t="s">
        <v>119</v>
      </c>
      <c r="D51" s="9" t="s">
        <v>119</v>
      </c>
      <c r="E51" s="9"/>
      <c r="F51" s="78" t="s">
        <v>159</v>
      </c>
      <c r="G51" s="78">
        <v>100</v>
      </c>
      <c r="H51" s="78">
        <v>98.05337832934175</v>
      </c>
      <c r="I51" s="78">
        <v>93.31736700776544</v>
      </c>
      <c r="J51" s="78">
        <v>81.52079251034182</v>
      </c>
      <c r="K51" s="78">
        <v>67.38642136584659</v>
      </c>
      <c r="L51" s="78">
        <v>0.3977066550547935</v>
      </c>
      <c r="M51" s="78">
        <v>13.736664489440454</v>
      </c>
      <c r="N51" s="78">
        <v>9.60682923289063</v>
      </c>
      <c r="O51" s="82">
        <v>2.189926700050802</v>
      </c>
      <c r="P51" s="78">
        <v>0.784164308004935</v>
      </c>
      <c r="Q51" s="78">
        <v>3.95166557805356</v>
      </c>
      <c r="R51" s="78">
        <v>1.946803106176065</v>
      </c>
      <c r="S51" s="78" t="s">
        <v>157</v>
      </c>
      <c r="T51" s="78" t="s">
        <v>157</v>
      </c>
      <c r="U51" s="78"/>
      <c r="V51" s="78" t="s">
        <v>157</v>
      </c>
      <c r="W51" s="78" t="s">
        <v>157</v>
      </c>
      <c r="X51" s="78">
        <v>100</v>
      </c>
      <c r="Y51" s="78">
        <v>21.84203771467458</v>
      </c>
      <c r="Z51" s="78">
        <v>2.1158541317207993</v>
      </c>
      <c r="AA51" s="78">
        <v>2.2143492457662024</v>
      </c>
      <c r="AB51" s="78">
        <v>1.8896138394589337</v>
      </c>
      <c r="AC51" s="78">
        <v>1.0810584941589412</v>
      </c>
      <c r="AD51" s="78">
        <v>2.475809003050364</v>
      </c>
      <c r="AE51" s="82">
        <v>0.7903486727037208</v>
      </c>
      <c r="AF51" s="107" t="s">
        <v>225</v>
      </c>
      <c r="AG51" s="71">
        <v>0.9204816112606777</v>
      </c>
      <c r="AH51" s="71">
        <v>1.5454778803851459</v>
      </c>
      <c r="AI51" s="71">
        <v>2.4975973161573775</v>
      </c>
      <c r="AJ51" s="71">
        <v>1.1118009085428096</v>
      </c>
      <c r="AK51" s="71">
        <v>1.0240507160296322</v>
      </c>
      <c r="AL51" s="71">
        <v>4.175297425397413</v>
      </c>
      <c r="AM51" s="71">
        <v>6.616483903510605</v>
      </c>
      <c r="AN51" s="71">
        <v>4.484810859534029</v>
      </c>
      <c r="AO51" s="71">
        <v>2.131374573934014</v>
      </c>
      <c r="AP51" s="71">
        <v>6.289360736862841</v>
      </c>
      <c r="AQ51" s="71">
        <v>2.639967526459369</v>
      </c>
      <c r="AR51" s="71">
        <v>1.8176825592015329</v>
      </c>
      <c r="AS51" s="71">
        <v>0.3826385945642636</v>
      </c>
      <c r="AT51" s="72">
        <v>1.4490720566376754</v>
      </c>
      <c r="AU51" s="72">
        <v>3.3783824117573316</v>
      </c>
      <c r="AV51" s="71">
        <v>1.1511989541609708</v>
      </c>
      <c r="AW51" s="71">
        <v>0.3083195539663684</v>
      </c>
      <c r="AX51" s="71">
        <v>0.2674291581353979</v>
      </c>
      <c r="AY51" s="71">
        <v>0.7067770607864089</v>
      </c>
      <c r="AZ51" s="71">
        <v>0.6569325636785835</v>
      </c>
      <c r="BA51" s="71">
        <v>0.2877251210296023</v>
      </c>
      <c r="BB51" s="71">
        <v>4.83282692916112</v>
      </c>
      <c r="BC51" s="71">
        <v>0.16027841285570166</v>
      </c>
      <c r="BD51" s="71">
        <v>1.9525910184394792</v>
      </c>
      <c r="BE51" s="71">
        <v>0.9377928737292638</v>
      </c>
      <c r="BF51" s="71">
        <v>0.42233511022498665</v>
      </c>
      <c r="BG51" s="71">
        <v>0.0722297502999624</v>
      </c>
      <c r="BH51" s="71">
        <v>0.3730875532022851</v>
      </c>
      <c r="BI51" s="71">
        <v>0.5629145002716077</v>
      </c>
      <c r="BJ51" s="71">
        <v>0.35189618018039526</v>
      </c>
      <c r="BK51" s="72">
        <v>3.21153765796527</v>
      </c>
      <c r="BL51" s="107" t="s">
        <v>225</v>
      </c>
      <c r="BM51" s="71">
        <v>0.5348583162707958</v>
      </c>
      <c r="BN51" s="71">
        <v>0.2092274998358415</v>
      </c>
      <c r="BO51" s="71">
        <v>0.6760346464025406</v>
      </c>
      <c r="BP51" s="71">
        <v>1.791417195456092</v>
      </c>
      <c r="BQ51" s="71">
        <v>13.119250720805153</v>
      </c>
      <c r="BR51" s="71">
        <v>2.281206535300052</v>
      </c>
      <c r="BS51" s="71">
        <v>7.411011156810191</v>
      </c>
      <c r="BT51" s="71">
        <v>3.426734558652348</v>
      </c>
      <c r="BU51" s="71">
        <v>5.273368711982378</v>
      </c>
      <c r="BV51" s="71">
        <v>3.9636821652210767</v>
      </c>
      <c r="BW51" s="71">
        <v>0.13162528876976617</v>
      </c>
      <c r="BX51" s="71">
        <v>1.1777627879489736</v>
      </c>
      <c r="BY51" s="71">
        <v>10.0053127667576</v>
      </c>
      <c r="BZ51" s="71">
        <v>1.2147730732266402</v>
      </c>
      <c r="CA51" s="72">
        <v>2.1818160111269633</v>
      </c>
      <c r="CB51" s="71">
        <v>1.3807224168910166</v>
      </c>
      <c r="CC51" s="71">
        <v>5.22800126551298</v>
      </c>
      <c r="CD51" s="71">
        <v>25.431438446523124</v>
      </c>
      <c r="CE51" s="71">
        <v>5.829418401275064</v>
      </c>
      <c r="CF51" s="71">
        <v>8.252099736749424</v>
      </c>
      <c r="CG51" s="71">
        <v>8.171214355215167</v>
      </c>
      <c r="CH51" s="71">
        <v>3.179004423326031</v>
      </c>
      <c r="CI51" s="71" t="s">
        <v>157</v>
      </c>
      <c r="CJ51" s="71" t="s">
        <v>157</v>
      </c>
      <c r="CK51" s="71" t="s">
        <v>157</v>
      </c>
      <c r="CL51" s="71"/>
      <c r="CM51" s="71" t="s">
        <v>157</v>
      </c>
      <c r="CN51" s="71" t="s">
        <v>157</v>
      </c>
      <c r="CO51" s="72" t="s">
        <v>157</v>
      </c>
    </row>
    <row r="52" spans="1:93" s="8" customFormat="1" ht="11.25" customHeight="1">
      <c r="A52" s="105" t="s">
        <v>231</v>
      </c>
      <c r="B52" s="14" t="s">
        <v>119</v>
      </c>
      <c r="C52" s="15" t="s">
        <v>119</v>
      </c>
      <c r="D52" s="15" t="s">
        <v>119</v>
      </c>
      <c r="E52" s="15"/>
      <c r="F52" s="73" t="s">
        <v>159</v>
      </c>
      <c r="G52" s="73">
        <v>100</v>
      </c>
      <c r="H52" s="73">
        <f>H19/$G$19*100</f>
        <v>97.82361126334582</v>
      </c>
      <c r="I52" s="73">
        <f aca="true" t="shared" si="0" ref="I52:R52">I19/$G$19*100</f>
        <v>93.71606068994217</v>
      </c>
      <c r="J52" s="73">
        <f t="shared" si="0"/>
        <v>81.48462594537756</v>
      </c>
      <c r="K52" s="73">
        <f t="shared" si="0"/>
        <v>68.09263631921854</v>
      </c>
      <c r="L52" s="73">
        <f t="shared" si="0"/>
        <v>0.4163283959745633</v>
      </c>
      <c r="M52" s="73">
        <f t="shared" si="0"/>
        <v>12.975475452229986</v>
      </c>
      <c r="N52" s="73">
        <f t="shared" si="0"/>
        <v>10.246397301017877</v>
      </c>
      <c r="O52" s="74">
        <f t="shared" si="0"/>
        <v>1.985037443546724</v>
      </c>
      <c r="P52" s="73">
        <f t="shared" si="0"/>
        <v>0.5762832147760354</v>
      </c>
      <c r="Q52" s="73">
        <f t="shared" si="0"/>
        <v>3.531267358627621</v>
      </c>
      <c r="R52" s="73">
        <f t="shared" si="0"/>
        <v>2.176388736654176</v>
      </c>
      <c r="S52" s="73" t="s">
        <v>157</v>
      </c>
      <c r="T52" s="73" t="s">
        <v>157</v>
      </c>
      <c r="U52" s="73"/>
      <c r="V52" s="73" t="s">
        <v>157</v>
      </c>
      <c r="W52" s="73" t="s">
        <v>157</v>
      </c>
      <c r="X52" s="73">
        <v>100</v>
      </c>
      <c r="Y52" s="73">
        <f>Y19/$X$19*100</f>
        <v>22.197422660146195</v>
      </c>
      <c r="Z52" s="73">
        <f aca="true" t="shared" si="1" ref="Z52:AE52">Z19/$X$19*100</f>
        <v>2.1167333532939563</v>
      </c>
      <c r="AA52" s="73">
        <f t="shared" si="1"/>
        <v>2.2198632394881614</v>
      </c>
      <c r="AB52" s="73">
        <f t="shared" si="1"/>
        <v>1.944043719813338</v>
      </c>
      <c r="AC52" s="73">
        <f t="shared" si="1"/>
        <v>1.1193070639435536</v>
      </c>
      <c r="AD52" s="73">
        <f t="shared" si="1"/>
        <v>2.502033866523918</v>
      </c>
      <c r="AE52" s="74">
        <f t="shared" si="1"/>
        <v>0.7884446138073073</v>
      </c>
      <c r="AF52" s="105" t="s">
        <v>232</v>
      </c>
      <c r="AG52" s="73">
        <f aca="true" t="shared" si="2" ref="AG52:BK52">AG19/$X$19*100</f>
        <v>0.9408711904697097</v>
      </c>
      <c r="AH52" s="73">
        <f t="shared" si="2"/>
        <v>1.5938255139104371</v>
      </c>
      <c r="AI52" s="73">
        <f t="shared" si="2"/>
        <v>2.514736081245785</v>
      </c>
      <c r="AJ52" s="73">
        <f t="shared" si="2"/>
        <v>1.1301946765622968</v>
      </c>
      <c r="AK52" s="73">
        <f t="shared" si="2"/>
        <v>1.0264599230003841</v>
      </c>
      <c r="AL52" s="73">
        <f t="shared" si="2"/>
        <v>4.301514285455057</v>
      </c>
      <c r="AM52" s="73">
        <f t="shared" si="2"/>
        <v>6.510792346008329</v>
      </c>
      <c r="AN52" s="73">
        <f t="shared" si="2"/>
        <v>4.349601241187838</v>
      </c>
      <c r="AO52" s="73">
        <f t="shared" si="2"/>
        <v>2.1611911048204906</v>
      </c>
      <c r="AP52" s="73">
        <f t="shared" si="2"/>
        <v>6.272474603131398</v>
      </c>
      <c r="AQ52" s="73">
        <f t="shared" si="2"/>
        <v>2.668372392643603</v>
      </c>
      <c r="AR52" s="73">
        <f t="shared" si="2"/>
        <v>1.7940366126217675</v>
      </c>
      <c r="AS52" s="73">
        <f t="shared" si="2"/>
        <v>0.3257210775107288</v>
      </c>
      <c r="AT52" s="74">
        <f t="shared" si="2"/>
        <v>1.4840420866714452</v>
      </c>
      <c r="AU52" s="74">
        <f t="shared" si="2"/>
        <v>3.2665862193067614</v>
      </c>
      <c r="AV52" s="73">
        <f t="shared" si="2"/>
        <v>1.062147097695153</v>
      </c>
      <c r="AW52" s="73">
        <f t="shared" si="2"/>
        <v>0.30001421438314113</v>
      </c>
      <c r="AX52" s="73">
        <f t="shared" si="2"/>
        <v>0.23438610498682902</v>
      </c>
      <c r="AY52" s="73">
        <f t="shared" si="2"/>
        <v>0.7294700454557826</v>
      </c>
      <c r="AZ52" s="73">
        <f t="shared" si="2"/>
        <v>0.6659589718464484</v>
      </c>
      <c r="BA52" s="73">
        <f t="shared" si="2"/>
        <v>0.2749122186232614</v>
      </c>
      <c r="BB52" s="73">
        <f t="shared" si="2"/>
        <v>4.785408179621413</v>
      </c>
      <c r="BC52" s="73">
        <f t="shared" si="2"/>
        <v>0.12792944827023056</v>
      </c>
      <c r="BD52" s="73">
        <f t="shared" si="2"/>
        <v>1.920756326156582</v>
      </c>
      <c r="BE52" s="73">
        <f t="shared" si="2"/>
        <v>0.9363346852119002</v>
      </c>
      <c r="BF52" s="73">
        <f t="shared" si="2"/>
        <v>0.4270363616018098</v>
      </c>
      <c r="BG52" s="73">
        <f t="shared" si="2"/>
        <v>0.06078917045464856</v>
      </c>
      <c r="BH52" s="73">
        <f t="shared" si="2"/>
        <v>0.3614082522054976</v>
      </c>
      <c r="BI52" s="73">
        <f t="shared" si="2"/>
        <v>0.5894432498313933</v>
      </c>
      <c r="BJ52" s="73">
        <f t="shared" si="2"/>
        <v>0.3614082522054976</v>
      </c>
      <c r="BK52" s="74">
        <f t="shared" si="2"/>
        <v>3.162246598377141</v>
      </c>
      <c r="BL52" s="105" t="s">
        <v>232</v>
      </c>
      <c r="BM52" s="73">
        <f aca="true" t="shared" si="3" ref="BM52:CH52">BM19/$X$19*100</f>
        <v>0.5347027530538241</v>
      </c>
      <c r="BN52" s="73">
        <f t="shared" si="3"/>
        <v>0.20958654291080323</v>
      </c>
      <c r="BO52" s="73">
        <f t="shared" si="3"/>
        <v>0.6653541044787404</v>
      </c>
      <c r="BP52" s="73">
        <f t="shared" si="3"/>
        <v>1.752603197933773</v>
      </c>
      <c r="BQ52" s="73">
        <f t="shared" si="3"/>
        <v>13.169172329737396</v>
      </c>
      <c r="BR52" s="73">
        <f t="shared" si="3"/>
        <v>2.290632721509991</v>
      </c>
      <c r="BS52" s="73">
        <f t="shared" si="3"/>
        <v>7.214857962020378</v>
      </c>
      <c r="BT52" s="73">
        <f t="shared" si="3"/>
        <v>3.663681646207028</v>
      </c>
      <c r="BU52" s="73">
        <f t="shared" si="3"/>
        <v>5.292287033760672</v>
      </c>
      <c r="BV52" s="73">
        <f t="shared" si="3"/>
        <v>3.9887978563500486</v>
      </c>
      <c r="BW52" s="73">
        <f t="shared" si="3"/>
        <v>0.14486573456605303</v>
      </c>
      <c r="BX52" s="73">
        <f t="shared" si="3"/>
        <v>1.1586234428445703</v>
      </c>
      <c r="BY52" s="73">
        <f t="shared" si="3"/>
        <v>10.02325715028837</v>
      </c>
      <c r="BZ52" s="73">
        <f t="shared" si="3"/>
        <v>1.1676964533601895</v>
      </c>
      <c r="CA52" s="74">
        <f t="shared" si="3"/>
        <v>2.1490937574663316</v>
      </c>
      <c r="CB52" s="73">
        <f t="shared" si="3"/>
        <v>1.4571254888084415</v>
      </c>
      <c r="CC52" s="73">
        <f t="shared" si="3"/>
        <v>5.249643884337262</v>
      </c>
      <c r="CD52" s="73">
        <f t="shared" si="3"/>
        <v>25.32005044593847</v>
      </c>
      <c r="CE52" s="73">
        <f t="shared" si="3"/>
        <v>6.39284320930528</v>
      </c>
      <c r="CF52" s="73">
        <f t="shared" si="3"/>
        <v>7.89321671490484</v>
      </c>
      <c r="CG52" s="73">
        <f t="shared" si="3"/>
        <v>7.940093935902206</v>
      </c>
      <c r="CH52" s="73">
        <f t="shared" si="3"/>
        <v>3.093594152142289</v>
      </c>
      <c r="CI52" s="73" t="s">
        <v>157</v>
      </c>
      <c r="CJ52" s="73" t="s">
        <v>157</v>
      </c>
      <c r="CK52" s="73" t="s">
        <v>157</v>
      </c>
      <c r="CL52" s="73"/>
      <c r="CM52" s="73" t="s">
        <v>157</v>
      </c>
      <c r="CN52" s="73" t="s">
        <v>157</v>
      </c>
      <c r="CO52" s="74" t="s">
        <v>157</v>
      </c>
    </row>
    <row r="53" spans="1:93" s="8" customFormat="1" ht="16.5" customHeight="1">
      <c r="A53" s="47" t="s">
        <v>120</v>
      </c>
      <c r="B53" s="16"/>
      <c r="C53" s="16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47" t="s">
        <v>234</v>
      </c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</row>
    <row r="54" spans="1:93" s="8" customFormat="1" ht="11.25" customHeight="1">
      <c r="A54" s="106" t="s">
        <v>226</v>
      </c>
      <c r="B54" s="20" t="s">
        <v>119</v>
      </c>
      <c r="C54" s="5" t="s">
        <v>119</v>
      </c>
      <c r="D54" s="5" t="s">
        <v>119</v>
      </c>
      <c r="E54" s="5"/>
      <c r="F54" s="77">
        <v>0.8660359780476856</v>
      </c>
      <c r="G54" s="77">
        <v>2.7185884589636666</v>
      </c>
      <c r="H54" s="77">
        <v>2.751773379114142</v>
      </c>
      <c r="I54" s="77">
        <v>2.742172119865538</v>
      </c>
      <c r="J54" s="77">
        <v>2.69855652723634</v>
      </c>
      <c r="K54" s="77">
        <v>2.729544601691636</v>
      </c>
      <c r="L54" s="77">
        <v>3.858439098849531</v>
      </c>
      <c r="M54" s="77">
        <v>2.536393876529086</v>
      </c>
      <c r="N54" s="70">
        <v>2.4605781269847027</v>
      </c>
      <c r="O54" s="81">
        <v>5.322093907423242</v>
      </c>
      <c r="P54" s="77">
        <v>-2.747095985327075</v>
      </c>
      <c r="Q54" s="77">
        <v>4.203537890369069</v>
      </c>
      <c r="R54" s="77">
        <v>1.2269938650306678</v>
      </c>
      <c r="S54" s="77">
        <v>-0.7902949298779105</v>
      </c>
      <c r="T54" s="77">
        <v>-3.6357037483771726</v>
      </c>
      <c r="U54" s="77"/>
      <c r="V54" s="77">
        <v>0.8660359780476856</v>
      </c>
      <c r="W54" s="77">
        <v>2.9672930799367725</v>
      </c>
      <c r="X54" s="77">
        <v>1.6719978735189267</v>
      </c>
      <c r="Y54" s="77">
        <v>2.237050088846315</v>
      </c>
      <c r="Z54" s="77">
        <v>-1.40673705379587</v>
      </c>
      <c r="AA54" s="77">
        <v>1.6574688816053618</v>
      </c>
      <c r="AB54" s="77">
        <v>3.370430000117519</v>
      </c>
      <c r="AC54" s="77">
        <v>2.076583210603822</v>
      </c>
      <c r="AD54" s="77">
        <v>0.5393676924023039</v>
      </c>
      <c r="AE54" s="81">
        <v>-2.4280624828720287</v>
      </c>
      <c r="AF54" s="106" t="s">
        <v>226</v>
      </c>
      <c r="AG54" s="69">
        <v>3.3888008452192198</v>
      </c>
      <c r="AH54" s="69">
        <v>3.4647231055001226</v>
      </c>
      <c r="AI54" s="69">
        <v>8.415428285189508</v>
      </c>
      <c r="AJ54" s="69">
        <v>4.210264075734926</v>
      </c>
      <c r="AK54" s="69">
        <v>-0.9396404109589085</v>
      </c>
      <c r="AL54" s="69">
        <v>2.783104888522847</v>
      </c>
      <c r="AM54" s="69">
        <v>-2.29038564786207</v>
      </c>
      <c r="AN54" s="69">
        <v>2.380228057108691</v>
      </c>
      <c r="AO54" s="69">
        <v>-10.738255033557042</v>
      </c>
      <c r="AP54" s="69">
        <v>4.354139457641537</v>
      </c>
      <c r="AQ54" s="69">
        <v>4.395260320349115</v>
      </c>
      <c r="AR54" s="69">
        <v>3.2821170631047725</v>
      </c>
      <c r="AS54" s="69">
        <v>0.3</v>
      </c>
      <c r="AT54" s="70">
        <v>7.001827427300178</v>
      </c>
      <c r="AU54" s="70">
        <v>-1.6535484290639446</v>
      </c>
      <c r="AV54" s="69">
        <v>-2.8798780374439836</v>
      </c>
      <c r="AW54" s="69">
        <v>-7.17648478995655</v>
      </c>
      <c r="AX54" s="69">
        <v>0.22796352583587254</v>
      </c>
      <c r="AY54" s="69">
        <v>-3.09911672117118</v>
      </c>
      <c r="AZ54" s="69">
        <v>2.6479808224229906</v>
      </c>
      <c r="BA54" s="69">
        <v>4.115331964407942</v>
      </c>
      <c r="BB54" s="69">
        <v>-0.8517526370082185</v>
      </c>
      <c r="BC54" s="69">
        <v>-5.7</v>
      </c>
      <c r="BD54" s="69">
        <v>-3.4415961139463325</v>
      </c>
      <c r="BE54" s="69">
        <v>1.2</v>
      </c>
      <c r="BF54" s="69">
        <v>4.503245132301537</v>
      </c>
      <c r="BG54" s="69">
        <v>16.1</v>
      </c>
      <c r="BH54" s="69">
        <v>-2.891005759858223</v>
      </c>
      <c r="BI54" s="69">
        <v>2.6158646993103885</v>
      </c>
      <c r="BJ54" s="69">
        <v>-1.0609275538041807</v>
      </c>
      <c r="BK54" s="70">
        <v>5.356720202874032</v>
      </c>
      <c r="BL54" s="106" t="s">
        <v>226</v>
      </c>
      <c r="BM54" s="69">
        <v>8.052015604681406</v>
      </c>
      <c r="BN54" s="69">
        <v>9.087537091988128</v>
      </c>
      <c r="BO54" s="69">
        <v>0.04130524576622108</v>
      </c>
      <c r="BP54" s="69">
        <v>6.617055510860825</v>
      </c>
      <c r="BQ54" s="69">
        <v>2.317950780482092</v>
      </c>
      <c r="BR54" s="69">
        <v>3.9365751389199843</v>
      </c>
      <c r="BS54" s="69">
        <v>-1.2762550626354008</v>
      </c>
      <c r="BT54" s="69">
        <v>12.217707232577645</v>
      </c>
      <c r="BU54" s="69">
        <v>3.515477283777213</v>
      </c>
      <c r="BV54" s="69">
        <v>2.918137788122044</v>
      </c>
      <c r="BW54" s="69">
        <v>1.3572679509632257</v>
      </c>
      <c r="BX54" s="69">
        <v>5.7</v>
      </c>
      <c r="BY54" s="69">
        <v>1.4534733229959684</v>
      </c>
      <c r="BZ54" s="69">
        <v>3.5990764633980765</v>
      </c>
      <c r="CA54" s="70">
        <v>3.2041194168016762</v>
      </c>
      <c r="CB54" s="69">
        <v>1.241671184484372</v>
      </c>
      <c r="CC54" s="69">
        <v>0.3782054518499445</v>
      </c>
      <c r="CD54" s="69">
        <v>1.7259482224499578</v>
      </c>
      <c r="CE54" s="69">
        <v>-4.227068059927841</v>
      </c>
      <c r="CF54" s="69">
        <v>5.120573253557548</v>
      </c>
      <c r="CG54" s="69">
        <v>0.7028659919734892</v>
      </c>
      <c r="CH54" s="69">
        <v>5.366225839267558</v>
      </c>
      <c r="CI54" s="69">
        <v>7.979092448003788</v>
      </c>
      <c r="CJ54" s="69">
        <v>-0.1010172772501372</v>
      </c>
      <c r="CK54" s="69">
        <v>-3.695631503980046</v>
      </c>
      <c r="CL54" s="69"/>
      <c r="CM54" s="69">
        <v>1.7396669375434604</v>
      </c>
      <c r="CN54" s="69">
        <v>1.9136875786682772</v>
      </c>
      <c r="CO54" s="70">
        <v>10.496479332683117</v>
      </c>
    </row>
    <row r="55" spans="1:93" s="8" customFormat="1" ht="11.25" customHeight="1">
      <c r="A55" s="107" t="s">
        <v>156</v>
      </c>
      <c r="B55" s="12" t="s">
        <v>119</v>
      </c>
      <c r="C55" s="9" t="s">
        <v>119</v>
      </c>
      <c r="D55" s="9" t="s">
        <v>119</v>
      </c>
      <c r="E55" s="9"/>
      <c r="F55" s="78">
        <v>0.34639237213391905</v>
      </c>
      <c r="G55" s="78">
        <v>-1.058092090903373</v>
      </c>
      <c r="H55" s="78">
        <v>-1.1134064749863781</v>
      </c>
      <c r="I55" s="78">
        <v>-1.3091606185151927</v>
      </c>
      <c r="J55" s="78">
        <v>-1.484370084017983</v>
      </c>
      <c r="K55" s="78">
        <v>-0.584284596503637</v>
      </c>
      <c r="L55" s="78">
        <v>-11.294975777039905</v>
      </c>
      <c r="M55" s="78">
        <v>-4.831928559281751</v>
      </c>
      <c r="N55" s="72">
        <v>-0.35774373505711443</v>
      </c>
      <c r="O55" s="82">
        <v>0.8330748188048132</v>
      </c>
      <c r="P55" s="78">
        <v>-16.728133774778932</v>
      </c>
      <c r="Q55" s="78">
        <v>7.511296285429259</v>
      </c>
      <c r="R55" s="78">
        <v>1.4674764890282077</v>
      </c>
      <c r="S55" s="78">
        <v>2.9375854803690205</v>
      </c>
      <c r="T55" s="78">
        <v>-1.7357844992673344</v>
      </c>
      <c r="U55" s="78"/>
      <c r="V55" s="78">
        <v>0.34639237213391905</v>
      </c>
      <c r="W55" s="78">
        <v>-2.0257140375975258</v>
      </c>
      <c r="X55" s="78">
        <v>-1.1419659737992638</v>
      </c>
      <c r="Y55" s="78">
        <v>0.3629447873241709</v>
      </c>
      <c r="Z55" s="78">
        <v>-2.0468939633456085</v>
      </c>
      <c r="AA55" s="78">
        <v>-2.386420002571965</v>
      </c>
      <c r="AB55" s="78">
        <v>-0.6059503643660147</v>
      </c>
      <c r="AC55" s="78">
        <v>-2.1724344044355637</v>
      </c>
      <c r="AD55" s="78">
        <v>5.580554123598747</v>
      </c>
      <c r="AE55" s="82">
        <v>-2.1121222334569145</v>
      </c>
      <c r="AF55" s="107" t="s">
        <v>156</v>
      </c>
      <c r="AG55" s="71">
        <v>1.2288276320159497</v>
      </c>
      <c r="AH55" s="71">
        <v>-0.832230285879465</v>
      </c>
      <c r="AI55" s="71">
        <v>2.073001694132137</v>
      </c>
      <c r="AJ55" s="71">
        <v>3.1723643318192662</v>
      </c>
      <c r="AK55" s="71">
        <v>0.5034463386702992</v>
      </c>
      <c r="AL55" s="71">
        <v>0.30219607259573955</v>
      </c>
      <c r="AM55" s="71">
        <v>-7.763470736225154</v>
      </c>
      <c r="AN55" s="71">
        <v>-5.165170703717359</v>
      </c>
      <c r="AO55" s="71">
        <v>-13.136655197315317</v>
      </c>
      <c r="AP55" s="71">
        <v>-0.011595732770341982</v>
      </c>
      <c r="AQ55" s="71">
        <v>-0.06654607143862235</v>
      </c>
      <c r="AR55" s="71">
        <v>-0.6803823100599349</v>
      </c>
      <c r="AS55" s="71">
        <v>-11.620379361688348</v>
      </c>
      <c r="AT55" s="72">
        <v>4.366147505986739</v>
      </c>
      <c r="AU55" s="72">
        <v>-3.2806836521417138</v>
      </c>
      <c r="AV55" s="71">
        <v>-4.707301198361358</v>
      </c>
      <c r="AW55" s="71">
        <v>-12.6</v>
      </c>
      <c r="AX55" s="71">
        <v>0.11793446213461678</v>
      </c>
      <c r="AY55" s="71">
        <v>-4.2</v>
      </c>
      <c r="AZ55" s="71">
        <v>-0.434735745338255</v>
      </c>
      <c r="BA55" s="71">
        <v>7.206837044950287</v>
      </c>
      <c r="BB55" s="71">
        <v>-5.840358596866391</v>
      </c>
      <c r="BC55" s="71">
        <v>-21.248055987558324</v>
      </c>
      <c r="BD55" s="71">
        <v>-6.043972830127187</v>
      </c>
      <c r="BE55" s="71">
        <v>-2.317404860358674</v>
      </c>
      <c r="BF55" s="71">
        <v>-4.5337282629466795</v>
      </c>
      <c r="BG55" s="71">
        <v>-18.946705832983636</v>
      </c>
      <c r="BH55" s="71">
        <v>-4.425687236226761</v>
      </c>
      <c r="BI55" s="71">
        <v>-5.3</v>
      </c>
      <c r="BJ55" s="71">
        <v>-5.090890522875813</v>
      </c>
      <c r="BK55" s="72">
        <v>1.7209977775459961</v>
      </c>
      <c r="BL55" s="107" t="s">
        <v>156</v>
      </c>
      <c r="BM55" s="71">
        <v>2.575458527896801</v>
      </c>
      <c r="BN55" s="71">
        <v>8.602516150969052</v>
      </c>
      <c r="BO55" s="71">
        <v>0.7913570052298313</v>
      </c>
      <c r="BP55" s="71">
        <v>1.2740702044607088</v>
      </c>
      <c r="BQ55" s="71">
        <v>-0.617500596643139</v>
      </c>
      <c r="BR55" s="71">
        <v>-4.816599103068764</v>
      </c>
      <c r="BS55" s="71">
        <v>-0.42115018979017593</v>
      </c>
      <c r="BT55" s="71">
        <v>2.992971419695545</v>
      </c>
      <c r="BU55" s="71">
        <v>-2.06618219456296</v>
      </c>
      <c r="BV55" s="71">
        <v>-0.21906128401797398</v>
      </c>
      <c r="BW55" s="71">
        <v>1.7</v>
      </c>
      <c r="BX55" s="71">
        <v>-8.406196983538106</v>
      </c>
      <c r="BY55" s="71">
        <v>0.6</v>
      </c>
      <c r="BZ55" s="71">
        <v>-3.9044747421779324</v>
      </c>
      <c r="CA55" s="72">
        <v>0.808395654172589</v>
      </c>
      <c r="CB55" s="71">
        <v>0.9621530116943999</v>
      </c>
      <c r="CC55" s="71">
        <v>1.2675186904135938</v>
      </c>
      <c r="CD55" s="71">
        <v>-0.6527870817614412</v>
      </c>
      <c r="CE55" s="71">
        <v>6.868422691325726</v>
      </c>
      <c r="CF55" s="71">
        <v>-6.93511712759769</v>
      </c>
      <c r="CG55" s="71">
        <v>-3.3327738099750426</v>
      </c>
      <c r="CH55" s="71">
        <v>14.734089629093262</v>
      </c>
      <c r="CI55" s="71">
        <v>-5.245605815228638</v>
      </c>
      <c r="CJ55" s="71">
        <v>2.7820446883123573</v>
      </c>
      <c r="CK55" s="71">
        <v>-2.219421133099131</v>
      </c>
      <c r="CL55" s="71"/>
      <c r="CM55" s="71">
        <v>-0.2310865864656786</v>
      </c>
      <c r="CN55" s="71">
        <v>2.105933953731376</v>
      </c>
      <c r="CO55" s="72">
        <v>0.6437866685696569</v>
      </c>
    </row>
    <row r="56" spans="1:93" s="8" customFormat="1" ht="11.25" customHeight="1">
      <c r="A56" s="107" t="s">
        <v>162</v>
      </c>
      <c r="B56" s="12" t="s">
        <v>119</v>
      </c>
      <c r="C56" s="9" t="s">
        <v>119</v>
      </c>
      <c r="D56" s="9" t="s">
        <v>119</v>
      </c>
      <c r="E56" s="9"/>
      <c r="F56" s="78">
        <v>-1.9641935122132859</v>
      </c>
      <c r="G56" s="78">
        <v>-2.4180160385069094</v>
      </c>
      <c r="H56" s="78">
        <v>-2.483871387791292</v>
      </c>
      <c r="I56" s="78">
        <v>-2.507227459584793</v>
      </c>
      <c r="J56" s="78">
        <v>-2.4602609545979814</v>
      </c>
      <c r="K56" s="78">
        <v>-1.1569145552629334</v>
      </c>
      <c r="L56" s="78">
        <v>-9.161757486499756</v>
      </c>
      <c r="M56" s="78">
        <v>-7.799295871446132</v>
      </c>
      <c r="N56" s="72">
        <v>-0.5687574427243436</v>
      </c>
      <c r="O56" s="82">
        <v>-11.345177097084546</v>
      </c>
      <c r="P56" s="78">
        <v>3.477691939907901</v>
      </c>
      <c r="Q56" s="78">
        <v>-2.802794607281256</v>
      </c>
      <c r="R56" s="78">
        <v>0.5084734853604722</v>
      </c>
      <c r="S56" s="78">
        <v>-1.3130436050852956</v>
      </c>
      <c r="T56" s="78">
        <v>-1.9284363800009308</v>
      </c>
      <c r="U56" s="78"/>
      <c r="V56" s="78">
        <v>-1.9641935122132859</v>
      </c>
      <c r="W56" s="78">
        <v>-2.1581933702595535</v>
      </c>
      <c r="X56" s="78">
        <v>-2.085996287675662</v>
      </c>
      <c r="Y56" s="78">
        <v>-2.631942762521222</v>
      </c>
      <c r="Z56" s="78">
        <v>-2.633168131273167</v>
      </c>
      <c r="AA56" s="78">
        <v>-6.461023073738092</v>
      </c>
      <c r="AB56" s="78">
        <v>-3.7562337008738678</v>
      </c>
      <c r="AC56" s="78">
        <v>1.6623475127994336</v>
      </c>
      <c r="AD56" s="78">
        <v>-8.310299740147975</v>
      </c>
      <c r="AE56" s="82">
        <v>0.6</v>
      </c>
      <c r="AF56" s="107" t="s">
        <v>162</v>
      </c>
      <c r="AG56" s="71">
        <v>-1.688370684433682</v>
      </c>
      <c r="AH56" s="71">
        <v>-1.3</v>
      </c>
      <c r="AI56" s="71">
        <v>-0.4</v>
      </c>
      <c r="AJ56" s="71">
        <v>4.187038023959033</v>
      </c>
      <c r="AK56" s="71">
        <v>-5.3</v>
      </c>
      <c r="AL56" s="71">
        <v>-0.6145541486684669</v>
      </c>
      <c r="AM56" s="71">
        <v>1.6736417350123434</v>
      </c>
      <c r="AN56" s="71">
        <v>1.243044676138516</v>
      </c>
      <c r="AO56" s="71">
        <v>2.7</v>
      </c>
      <c r="AP56" s="71">
        <v>-0.759408629025482</v>
      </c>
      <c r="AQ56" s="71">
        <v>-0.5871208568588027</v>
      </c>
      <c r="AR56" s="71">
        <v>-1.245038873484472</v>
      </c>
      <c r="AS56" s="71">
        <v>-4.2264869616173595</v>
      </c>
      <c r="AT56" s="72">
        <v>0.3859767702460104</v>
      </c>
      <c r="AU56" s="72">
        <v>-0.620264244877855</v>
      </c>
      <c r="AV56" s="71">
        <v>2.4910102653729504</v>
      </c>
      <c r="AW56" s="71">
        <v>-2.6020370232696544</v>
      </c>
      <c r="AX56" s="71">
        <v>-5.85612116112747</v>
      </c>
      <c r="AY56" s="71">
        <v>-0.16142315928183715</v>
      </c>
      <c r="AZ56" s="71">
        <v>0.5737586605080836</v>
      </c>
      <c r="BA56" s="71">
        <v>-9.274873524451943</v>
      </c>
      <c r="BB56" s="71">
        <v>-1.071328744628075</v>
      </c>
      <c r="BC56" s="71">
        <v>-4.1</v>
      </c>
      <c r="BD56" s="71">
        <v>-0.4205415013765146</v>
      </c>
      <c r="BE56" s="71">
        <v>-0.7334465195246165</v>
      </c>
      <c r="BF56" s="71">
        <v>-0.7706550567982751</v>
      </c>
      <c r="BG56" s="71">
        <v>11.830183794978</v>
      </c>
      <c r="BH56" s="71">
        <v>-3.7</v>
      </c>
      <c r="BI56" s="71">
        <v>-0.6220285261489766</v>
      </c>
      <c r="BJ56" s="71">
        <v>-4.96583633722495</v>
      </c>
      <c r="BK56" s="72">
        <v>3.016201038002242</v>
      </c>
      <c r="BL56" s="107" t="s">
        <v>162</v>
      </c>
      <c r="BM56" s="71">
        <v>2.7736061573118143</v>
      </c>
      <c r="BN56" s="71">
        <v>-2.3168440826549896</v>
      </c>
      <c r="BO56" s="71">
        <v>4.1</v>
      </c>
      <c r="BP56" s="71">
        <v>3.1</v>
      </c>
      <c r="BQ56" s="71">
        <v>-1.6595902684726327</v>
      </c>
      <c r="BR56" s="71">
        <v>-0.7</v>
      </c>
      <c r="BS56" s="71">
        <v>-6.299145240653415</v>
      </c>
      <c r="BT56" s="71">
        <v>10.194078668313056</v>
      </c>
      <c r="BU56" s="71">
        <v>-5.07704605000222</v>
      </c>
      <c r="BV56" s="71">
        <v>-8.691741425426658</v>
      </c>
      <c r="BW56" s="71">
        <v>-2.5</v>
      </c>
      <c r="BX56" s="71">
        <v>7.001831874618358</v>
      </c>
      <c r="BY56" s="71">
        <v>2.3213888700930774</v>
      </c>
      <c r="BZ56" s="71">
        <v>15.136081489734199</v>
      </c>
      <c r="CA56" s="72">
        <v>2.0388414308595726</v>
      </c>
      <c r="CB56" s="71">
        <v>-0.8041335888311019</v>
      </c>
      <c r="CC56" s="71">
        <v>0.7174883842739677</v>
      </c>
      <c r="CD56" s="71">
        <v>-4.982814515656808</v>
      </c>
      <c r="CE56" s="71">
        <v>-3.1161036842192735</v>
      </c>
      <c r="CF56" s="71">
        <v>-3.0643949079131927</v>
      </c>
      <c r="CG56" s="71">
        <v>-4.876880678444595</v>
      </c>
      <c r="CH56" s="71">
        <v>-13.602098132577867</v>
      </c>
      <c r="CI56" s="71">
        <v>-2.432666545437945</v>
      </c>
      <c r="CJ56" s="71">
        <v>-2.0006689033089553</v>
      </c>
      <c r="CK56" s="71">
        <v>-0.708956357815127</v>
      </c>
      <c r="CL56" s="71"/>
      <c r="CM56" s="71">
        <v>-2.41535039545272</v>
      </c>
      <c r="CN56" s="71">
        <v>-3.233559227763061</v>
      </c>
      <c r="CO56" s="72">
        <v>-4.780716415289921</v>
      </c>
    </row>
    <row r="57" spans="1:93" s="8" customFormat="1" ht="11.25" customHeight="1">
      <c r="A57" s="107" t="s">
        <v>224</v>
      </c>
      <c r="B57" s="12" t="s">
        <v>119</v>
      </c>
      <c r="C57" s="9" t="s">
        <v>119</v>
      </c>
      <c r="D57" s="9" t="s">
        <v>119</v>
      </c>
      <c r="E57" s="9"/>
      <c r="F57" s="78">
        <v>-1.5486757470711265</v>
      </c>
      <c r="G57" s="78">
        <v>-2.3877660901919895</v>
      </c>
      <c r="H57" s="78">
        <v>-2.0608152518548417</v>
      </c>
      <c r="I57" s="78">
        <v>-2.070770406286848</v>
      </c>
      <c r="J57" s="78">
        <v>-1.681206253342027</v>
      </c>
      <c r="K57" s="78">
        <v>-0.6008148883242526</v>
      </c>
      <c r="L57" s="78">
        <v>-4.2187394447071425</v>
      </c>
      <c r="M57" s="78">
        <v>-6.5280480556886396</v>
      </c>
      <c r="N57" s="72">
        <v>-4.107752533829078</v>
      </c>
      <c r="O57" s="82">
        <v>-7.3</v>
      </c>
      <c r="P57" s="78">
        <v>9.33099875975778</v>
      </c>
      <c r="Q57" s="78">
        <v>-3.6842421932973712</v>
      </c>
      <c r="R57" s="78">
        <v>-16.498780073899987</v>
      </c>
      <c r="S57" s="78">
        <v>0.13563248010735052</v>
      </c>
      <c r="T57" s="78">
        <v>-3.7902864370413125</v>
      </c>
      <c r="U57" s="78"/>
      <c r="V57" s="78">
        <v>-1.5486757470711265</v>
      </c>
      <c r="W57" s="78">
        <v>-1.79296841922173</v>
      </c>
      <c r="X57" s="78">
        <v>-1.5020254571120217</v>
      </c>
      <c r="Y57" s="78">
        <v>-4.061035094218357</v>
      </c>
      <c r="Z57" s="78">
        <v>-6.016147142169714</v>
      </c>
      <c r="AA57" s="78">
        <v>-5.979758958572257</v>
      </c>
      <c r="AB57" s="78">
        <v>-4.523198326678079</v>
      </c>
      <c r="AC57" s="78">
        <v>-5.011191245958713</v>
      </c>
      <c r="AD57" s="78">
        <v>-7.808946171341924</v>
      </c>
      <c r="AE57" s="82">
        <v>-7.659817351598164</v>
      </c>
      <c r="AF57" s="107" t="s">
        <v>224</v>
      </c>
      <c r="AG57" s="71">
        <v>-1.8867924528301883</v>
      </c>
      <c r="AH57" s="71">
        <v>-3.1612632625479753</v>
      </c>
      <c r="AI57" s="71">
        <v>-0.4693887851410672</v>
      </c>
      <c r="AJ57" s="71">
        <v>-1.6279690419001902</v>
      </c>
      <c r="AK57" s="71">
        <v>-1.5718698891513672</v>
      </c>
      <c r="AL57" s="71">
        <v>-2.4481546976551916</v>
      </c>
      <c r="AM57" s="71">
        <v>-4.157423444006348</v>
      </c>
      <c r="AN57" s="71">
        <v>-1.2416560394000409</v>
      </c>
      <c r="AO57" s="71">
        <v>-10.671621348006822</v>
      </c>
      <c r="AP57" s="71">
        <v>2.144549572057186</v>
      </c>
      <c r="AQ57" s="71">
        <v>2.6067021397033763</v>
      </c>
      <c r="AR57" s="71">
        <v>0.3055494384496704</v>
      </c>
      <c r="AS57" s="71">
        <v>9.5</v>
      </c>
      <c r="AT57" s="72">
        <v>1.913604309153416</v>
      </c>
      <c r="AU57" s="72">
        <v>-7.446274110417628</v>
      </c>
      <c r="AV57" s="71">
        <v>-15.176698876888995</v>
      </c>
      <c r="AW57" s="71">
        <v>-4.7</v>
      </c>
      <c r="AX57" s="71">
        <v>0.2591831262847455</v>
      </c>
      <c r="AY57" s="71">
        <v>-3.05880023757672</v>
      </c>
      <c r="AZ57" s="71">
        <v>-3.1143482472821282</v>
      </c>
      <c r="BA57" s="71">
        <v>-5.981750591416024</v>
      </c>
      <c r="BB57" s="71">
        <v>-8.921263492483945</v>
      </c>
      <c r="BC57" s="71">
        <v>4.5</v>
      </c>
      <c r="BD57" s="71">
        <v>-11.485295078041668</v>
      </c>
      <c r="BE57" s="71">
        <v>-8.100157351029624</v>
      </c>
      <c r="BF57" s="71">
        <v>-7.383125724948303</v>
      </c>
      <c r="BG57" s="71">
        <v>-23.9</v>
      </c>
      <c r="BH57" s="71">
        <v>-3.908572844400393</v>
      </c>
      <c r="BI57" s="71">
        <v>-5.091097556113711</v>
      </c>
      <c r="BJ57" s="71">
        <v>-11.662137681159424</v>
      </c>
      <c r="BK57" s="72">
        <v>-0.16921121541124684</v>
      </c>
      <c r="BL57" s="107" t="s">
        <v>224</v>
      </c>
      <c r="BM57" s="71">
        <v>-2.639389926480662</v>
      </c>
      <c r="BN57" s="71">
        <v>1.4583333333333393</v>
      </c>
      <c r="BO57" s="71">
        <v>-4.691754978837881</v>
      </c>
      <c r="BP57" s="71">
        <v>2.350326434226968</v>
      </c>
      <c r="BQ57" s="71">
        <v>7.5096445867191886</v>
      </c>
      <c r="BR57" s="71">
        <v>-0.4</v>
      </c>
      <c r="BS57" s="71">
        <v>10.170283781957878</v>
      </c>
      <c r="BT57" s="71">
        <v>7.850751886130736</v>
      </c>
      <c r="BU57" s="71">
        <v>2.251154348161699</v>
      </c>
      <c r="BV57" s="71">
        <v>6.966947504860643</v>
      </c>
      <c r="BW57" s="71">
        <v>-14.1</v>
      </c>
      <c r="BX57" s="71">
        <v>-9.4</v>
      </c>
      <c r="BY57" s="71">
        <v>-4.11941144517135</v>
      </c>
      <c r="BZ57" s="71">
        <v>0.3811366957620965</v>
      </c>
      <c r="CA57" s="72">
        <v>-4.191329561681767</v>
      </c>
      <c r="CB57" s="71">
        <v>-2.3819379764738247</v>
      </c>
      <c r="CC57" s="71">
        <v>-5.563625277957107</v>
      </c>
      <c r="CD57" s="71">
        <v>-1.0372080167925457</v>
      </c>
      <c r="CE57" s="71">
        <v>3.8538368681292567</v>
      </c>
      <c r="CF57" s="71">
        <v>-6.480001278895031</v>
      </c>
      <c r="CG57" s="71">
        <v>-3.5667282025915736</v>
      </c>
      <c r="CH57" s="71">
        <v>13.273704202717408</v>
      </c>
      <c r="CI57" s="71">
        <v>-2.901789403134436</v>
      </c>
      <c r="CJ57" s="71">
        <v>-0.7676085713844261</v>
      </c>
      <c r="CK57" s="71">
        <v>-5.275364093126489</v>
      </c>
      <c r="CL57" s="71"/>
      <c r="CM57" s="71">
        <v>-2.291111689348524</v>
      </c>
      <c r="CN57" s="71">
        <v>-4.274395796211872</v>
      </c>
      <c r="CO57" s="72">
        <v>-6.63868302542463</v>
      </c>
    </row>
    <row r="58" spans="1:93" s="8" customFormat="1" ht="11.25" customHeight="1">
      <c r="A58" s="107" t="s">
        <v>225</v>
      </c>
      <c r="B58" s="12" t="s">
        <v>119</v>
      </c>
      <c r="C58" s="9" t="s">
        <v>119</v>
      </c>
      <c r="D58" s="9" t="s">
        <v>119</v>
      </c>
      <c r="E58" s="9"/>
      <c r="F58" s="78">
        <v>-0.3589124771600005</v>
      </c>
      <c r="G58" s="78">
        <v>-1.7459542137144957</v>
      </c>
      <c r="H58" s="78">
        <v>-1.7555372958508508</v>
      </c>
      <c r="I58" s="78">
        <v>-2.2805814524023638</v>
      </c>
      <c r="J58" s="78">
        <v>-2.4164759659134893</v>
      </c>
      <c r="K58" s="78">
        <v>-2.1840927047669267</v>
      </c>
      <c r="L58" s="78">
        <v>-7.239834961385205</v>
      </c>
      <c r="M58" s="78">
        <v>-3.397296920837478</v>
      </c>
      <c r="N58" s="72">
        <v>-1.2974182123217437</v>
      </c>
      <c r="O58" s="82">
        <v>-1.4713985428868814</v>
      </c>
      <c r="P58" s="78">
        <v>15.3</v>
      </c>
      <c r="Q58" s="78">
        <v>8.845577211394296</v>
      </c>
      <c r="R58" s="78">
        <v>-1.2523678418320028</v>
      </c>
      <c r="S58" s="78">
        <v>1.569114521350956</v>
      </c>
      <c r="T58" s="78">
        <v>-0.2970849299122058</v>
      </c>
      <c r="U58" s="78"/>
      <c r="V58" s="78">
        <v>-0.3589124771600005</v>
      </c>
      <c r="W58" s="78">
        <v>-1.7780457751094603</v>
      </c>
      <c r="X58" s="78">
        <v>-1.740682665123383</v>
      </c>
      <c r="Y58" s="78">
        <v>-2.2819353553652277</v>
      </c>
      <c r="Z58" s="78">
        <v>-3.2097304554608574</v>
      </c>
      <c r="AA58" s="78">
        <v>-4.740097155941713</v>
      </c>
      <c r="AB58" s="78">
        <v>-5.43453907241902</v>
      </c>
      <c r="AC58" s="78">
        <v>-5.170833878779946</v>
      </c>
      <c r="AD58" s="78">
        <v>-2.5493421052631526</v>
      </c>
      <c r="AE58" s="82">
        <v>-1.7925577945357984</v>
      </c>
      <c r="AF58" s="107" t="s">
        <v>225</v>
      </c>
      <c r="AG58" s="71">
        <v>-3.1711145996860313</v>
      </c>
      <c r="AH58" s="71">
        <v>-0.32403991145046884</v>
      </c>
      <c r="AI58" s="71">
        <v>1.8417849898580307</v>
      </c>
      <c r="AJ58" s="71">
        <v>1.0580575149213178</v>
      </c>
      <c r="AK58" s="71">
        <v>-4.984768762115754</v>
      </c>
      <c r="AL58" s="71">
        <v>-1.2006497634013735</v>
      </c>
      <c r="AM58" s="71">
        <v>2.279228568792102</v>
      </c>
      <c r="AN58" s="71">
        <v>-2.578288776987747</v>
      </c>
      <c r="AO58" s="71">
        <v>14.254476606978583</v>
      </c>
      <c r="AP58" s="71">
        <v>-0.24537844299092892</v>
      </c>
      <c r="AQ58" s="71">
        <v>-2.4080765729732723</v>
      </c>
      <c r="AR58" s="71">
        <v>0.2771755536650211</v>
      </c>
      <c r="AS58" s="71">
        <v>7.355198883461256</v>
      </c>
      <c r="AT58" s="72">
        <v>1.2900309468340199</v>
      </c>
      <c r="AU58" s="72">
        <v>0.9873605947955388</v>
      </c>
      <c r="AV58" s="71">
        <v>6.950734818375071</v>
      </c>
      <c r="AW58" s="71">
        <v>-0.7843765007203518</v>
      </c>
      <c r="AX58" s="71">
        <v>-4.154038152968442</v>
      </c>
      <c r="AY58" s="71">
        <v>-3.277851526600628</v>
      </c>
      <c r="AZ58" s="71">
        <v>-2.188645706032666</v>
      </c>
      <c r="BA58" s="71">
        <v>3.953989935298341</v>
      </c>
      <c r="BB58" s="71">
        <v>-5.818028472131342</v>
      </c>
      <c r="BC58" s="71">
        <v>-20.57192160729694</v>
      </c>
      <c r="BD58" s="71">
        <v>-3.465236959248419</v>
      </c>
      <c r="BE58" s="71">
        <v>-6.43936574108539</v>
      </c>
      <c r="BF58" s="71">
        <v>-7.5415191941192505</v>
      </c>
      <c r="BG58" s="71">
        <v>-11.7</v>
      </c>
      <c r="BH58" s="71">
        <v>-3.3069038870624623</v>
      </c>
      <c r="BI58" s="71">
        <v>-4.931529866420226</v>
      </c>
      <c r="BJ58" s="71">
        <v>-9.330940784414244</v>
      </c>
      <c r="BK58" s="72">
        <v>-0.9702036277179027</v>
      </c>
      <c r="BL58" s="107" t="s">
        <v>225</v>
      </c>
      <c r="BM58" s="71">
        <v>0.8</v>
      </c>
      <c r="BN58" s="71">
        <v>32.8</v>
      </c>
      <c r="BO58" s="71">
        <v>-6.433956418465348</v>
      </c>
      <c r="BP58" s="71">
        <v>-2.2</v>
      </c>
      <c r="BQ58" s="71">
        <v>0.676444315500957</v>
      </c>
      <c r="BR58" s="71">
        <v>-4.602614909351887</v>
      </c>
      <c r="BS58" s="71">
        <v>-1.235386344124867</v>
      </c>
      <c r="BT58" s="71">
        <v>9.270010469211009</v>
      </c>
      <c r="BU58" s="71">
        <v>-2.9981378878065956</v>
      </c>
      <c r="BV58" s="71">
        <v>-3.4474401696455548</v>
      </c>
      <c r="BW58" s="71">
        <v>-10.5</v>
      </c>
      <c r="BX58" s="71">
        <v>-0.5230982542383522</v>
      </c>
      <c r="BY58" s="71">
        <v>-0.9123871832262598</v>
      </c>
      <c r="BZ58" s="71">
        <v>-3.916901103657222</v>
      </c>
      <c r="CA58" s="72">
        <v>-0.1956947162426559</v>
      </c>
      <c r="CB58" s="71">
        <v>-1.9170627418414465</v>
      </c>
      <c r="CC58" s="71">
        <v>-0.2155274726318046</v>
      </c>
      <c r="CD58" s="71">
        <v>-3.5261793245043527</v>
      </c>
      <c r="CE58" s="71">
        <v>-3.0527151791919005</v>
      </c>
      <c r="CF58" s="71">
        <v>-5.477730959564453</v>
      </c>
      <c r="CG58" s="71">
        <v>0.3050148843599665</v>
      </c>
      <c r="CH58" s="71">
        <v>-8.41788478073947</v>
      </c>
      <c r="CI58" s="71">
        <v>-1.9232514864067518</v>
      </c>
      <c r="CJ58" s="71">
        <v>0.8072377224714655</v>
      </c>
      <c r="CK58" s="71">
        <v>-0.5493904174053932</v>
      </c>
      <c r="CL58" s="71"/>
      <c r="CM58" s="71">
        <v>-1.7131146327484026</v>
      </c>
      <c r="CN58" s="71">
        <v>-1.641818590928279</v>
      </c>
      <c r="CO58" s="72">
        <v>-1.8091388430740873</v>
      </c>
    </row>
    <row r="59" spans="1:93" s="8" customFormat="1" ht="11.25" customHeight="1">
      <c r="A59" s="105" t="s">
        <v>230</v>
      </c>
      <c r="B59" s="14" t="s">
        <v>119</v>
      </c>
      <c r="C59" s="15" t="s">
        <v>119</v>
      </c>
      <c r="D59" s="15" t="s">
        <v>119</v>
      </c>
      <c r="E59" s="15"/>
      <c r="F59" s="73">
        <f>(F19/F18-1)*100</f>
        <v>-2.7826255761298713</v>
      </c>
      <c r="G59" s="73">
        <f aca="true" t="shared" si="4" ref="G59:AE59">(G19/G18-1)*100</f>
        <v>-2.337433776036002</v>
      </c>
      <c r="H59" s="73">
        <f t="shared" si="4"/>
        <v>-2.5662850576669394</v>
      </c>
      <c r="I59" s="73">
        <f t="shared" si="4"/>
        <v>-1.9201754522405912</v>
      </c>
      <c r="J59" s="73">
        <f t="shared" si="4"/>
        <v>-2.380761612249893</v>
      </c>
      <c r="K59" s="73">
        <f t="shared" si="4"/>
        <v>-1.3139224624199364</v>
      </c>
      <c r="L59" s="73">
        <f t="shared" si="4"/>
        <v>2.235401459854014</v>
      </c>
      <c r="M59" s="73">
        <f t="shared" si="4"/>
        <v>-7.749204210748772</v>
      </c>
      <c r="N59" s="74">
        <f t="shared" si="4"/>
        <v>4.164384596498527</v>
      </c>
      <c r="O59" s="74">
        <f t="shared" si="4"/>
        <v>-11.474730737365368</v>
      </c>
      <c r="P59" s="74">
        <f t="shared" si="4"/>
        <v>-28.22767237390097</v>
      </c>
      <c r="Q59" s="73">
        <f t="shared" si="4"/>
        <v>-12.727272727272732</v>
      </c>
      <c r="R59" s="73">
        <f t="shared" si="4"/>
        <v>9.179869524697114</v>
      </c>
      <c r="S59" s="73">
        <f t="shared" si="4"/>
        <v>-3.0482833145046406</v>
      </c>
      <c r="T59" s="73">
        <f t="shared" si="4"/>
        <v>-4.450093039660441</v>
      </c>
      <c r="U59" s="73"/>
      <c r="V59" s="73">
        <f t="shared" si="4"/>
        <v>-2.7826255761298713</v>
      </c>
      <c r="W59" s="73">
        <f t="shared" si="4"/>
        <v>-1.1986362309865939</v>
      </c>
      <c r="X59" s="73">
        <f t="shared" si="4"/>
        <v>-1.3105819568889898</v>
      </c>
      <c r="Y59" s="73">
        <f t="shared" si="4"/>
        <v>0.2951626127357221</v>
      </c>
      <c r="Z59" s="73">
        <f t="shared" si="4"/>
        <v>-1.2695725772323363</v>
      </c>
      <c r="AA59" s="73">
        <f t="shared" si="4"/>
        <v>-1.064833535516918</v>
      </c>
      <c r="AB59" s="73">
        <f t="shared" si="4"/>
        <v>1.5321434212604679</v>
      </c>
      <c r="AC59" s="73">
        <f t="shared" si="4"/>
        <v>2.181115405853129</v>
      </c>
      <c r="AD59" s="73">
        <f t="shared" si="4"/>
        <v>-0.265220012055456</v>
      </c>
      <c r="AE59" s="74">
        <f t="shared" si="4"/>
        <v>-1.54833836858006</v>
      </c>
      <c r="AF59" s="105" t="s">
        <v>232</v>
      </c>
      <c r="AG59" s="73">
        <f aca="true" t="shared" si="5" ref="AG59:BK59">(AG19/AG18-1)*100</f>
        <v>0.8754863813229541</v>
      </c>
      <c r="AH59" s="73">
        <f t="shared" si="5"/>
        <v>1.7767477790652686</v>
      </c>
      <c r="AI59" s="73">
        <f t="shared" si="5"/>
        <v>-0.6333652007648238</v>
      </c>
      <c r="AJ59" s="73">
        <f t="shared" si="5"/>
        <v>0.32214765100671006</v>
      </c>
      <c r="AK59" s="73">
        <f t="shared" si="5"/>
        <v>-1.0784027980180744</v>
      </c>
      <c r="AL59" s="73">
        <f t="shared" si="5"/>
        <v>1.6727428693973811</v>
      </c>
      <c r="AM59" s="73">
        <f t="shared" si="5"/>
        <v>-2.8870443883074692</v>
      </c>
      <c r="AN59" s="73">
        <f t="shared" si="5"/>
        <v>-4.285904432317311</v>
      </c>
      <c r="AO59" s="73">
        <f t="shared" si="5"/>
        <v>0.07001820473322429</v>
      </c>
      <c r="AP59" s="73">
        <f t="shared" si="5"/>
        <v>-1.5755504935459408</v>
      </c>
      <c r="AQ59" s="73">
        <f t="shared" si="5"/>
        <v>-0.24872809496890858</v>
      </c>
      <c r="AR59" s="73">
        <f t="shared" si="5"/>
        <v>-2.5944170771756925</v>
      </c>
      <c r="AS59" s="73">
        <f t="shared" si="5"/>
        <v>-15.990639625585024</v>
      </c>
      <c r="AT59" s="74">
        <f t="shared" si="5"/>
        <v>1.0710607621009283</v>
      </c>
      <c r="AU59" s="74">
        <f t="shared" si="5"/>
        <v>-4.576376004947436</v>
      </c>
      <c r="AV59" s="73">
        <f t="shared" si="5"/>
        <v>-8.94477573243454</v>
      </c>
      <c r="AW59" s="73">
        <f t="shared" si="5"/>
        <v>-3.9690222652468576</v>
      </c>
      <c r="AX59" s="73">
        <f t="shared" si="5"/>
        <v>-13.50446428571429</v>
      </c>
      <c r="AY59" s="73">
        <f t="shared" si="5"/>
        <v>1.858108108108114</v>
      </c>
      <c r="AZ59" s="73">
        <f t="shared" si="5"/>
        <v>0.045433893684698745</v>
      </c>
      <c r="BA59" s="73">
        <f t="shared" si="5"/>
        <v>-5.705394190871371</v>
      </c>
      <c r="BB59" s="73">
        <f t="shared" si="5"/>
        <v>-2.2789031620553346</v>
      </c>
      <c r="BC59" s="73">
        <f t="shared" si="5"/>
        <v>-21.22905027932961</v>
      </c>
      <c r="BD59" s="73">
        <f t="shared" si="5"/>
        <v>-2.9195964536838925</v>
      </c>
      <c r="BE59" s="73">
        <f t="shared" si="5"/>
        <v>-1.4640356460852932</v>
      </c>
      <c r="BF59" s="73">
        <f t="shared" si="5"/>
        <v>-0.21201413427561766</v>
      </c>
      <c r="BG59" s="73">
        <f t="shared" si="5"/>
        <v>-16.94214876033058</v>
      </c>
      <c r="BH59" s="73">
        <f t="shared" si="5"/>
        <v>-4.400000000000004</v>
      </c>
      <c r="BI59" s="73">
        <f t="shared" si="5"/>
        <v>3.3404029692470916</v>
      </c>
      <c r="BJ59" s="73">
        <f t="shared" si="5"/>
        <v>1.3570822731127974</v>
      </c>
      <c r="BK59" s="74">
        <f t="shared" si="5"/>
        <v>-2.8252788104089266</v>
      </c>
      <c r="BL59" s="105" t="s">
        <v>232</v>
      </c>
      <c r="BM59" s="73">
        <f aca="true" t="shared" si="6" ref="BM59:CO59">(BM19/BM18-1)*100</f>
        <v>-1.3392857142857095</v>
      </c>
      <c r="BN59" s="73">
        <f t="shared" si="6"/>
        <v>-1.1412268188302432</v>
      </c>
      <c r="BO59" s="73">
        <f t="shared" si="6"/>
        <v>-2.8697571743929395</v>
      </c>
      <c r="BP59" s="73">
        <f t="shared" si="6"/>
        <v>-3.448850383205593</v>
      </c>
      <c r="BQ59" s="73">
        <f t="shared" si="6"/>
        <v>-0.9350472073711757</v>
      </c>
      <c r="BR59" s="73">
        <f t="shared" si="6"/>
        <v>-0.9027868637969338</v>
      </c>
      <c r="BS59" s="73">
        <f t="shared" si="6"/>
        <v>-3.922674184454289</v>
      </c>
      <c r="BT59" s="73">
        <f t="shared" si="6"/>
        <v>5.513457015939371</v>
      </c>
      <c r="BU59" s="73">
        <f t="shared" si="6"/>
        <v>-0.9565315825220688</v>
      </c>
      <c r="BV59" s="73">
        <f t="shared" si="6"/>
        <v>-0.6852409638554269</v>
      </c>
      <c r="BW59" s="73">
        <f t="shared" si="6"/>
        <v>8.616780045351469</v>
      </c>
      <c r="BX59" s="73">
        <f t="shared" si="6"/>
        <v>-2.9143436391282362</v>
      </c>
      <c r="BY59" s="73">
        <f t="shared" si="6"/>
        <v>-1.13358391504087</v>
      </c>
      <c r="BZ59" s="73">
        <f t="shared" si="6"/>
        <v>-5.135135135135139</v>
      </c>
      <c r="CA59" s="74">
        <f t="shared" si="6"/>
        <v>-2.7906976744186074</v>
      </c>
      <c r="CB59" s="73">
        <f t="shared" si="6"/>
        <v>4.150453955901434</v>
      </c>
      <c r="CC59" s="73">
        <f t="shared" si="6"/>
        <v>-0.9020324274948588</v>
      </c>
      <c r="CD59" s="73">
        <f t="shared" si="6"/>
        <v>-1.742835011618904</v>
      </c>
      <c r="CE59" s="73">
        <f t="shared" si="6"/>
        <v>8.227945317700058</v>
      </c>
      <c r="CF59" s="73">
        <f t="shared" si="6"/>
        <v>-5.602575231481477</v>
      </c>
      <c r="CG59" s="73">
        <f t="shared" si="6"/>
        <v>-4.101983416736676</v>
      </c>
      <c r="CH59" s="73">
        <f t="shared" si="6"/>
        <v>-3.9620692892686105</v>
      </c>
      <c r="CI59" s="73">
        <f t="shared" si="6"/>
        <v>-0.7647188125455506</v>
      </c>
      <c r="CJ59" s="73">
        <f t="shared" si="6"/>
        <v>-3.5878436983386885</v>
      </c>
      <c r="CK59" s="73">
        <f t="shared" si="6"/>
        <v>-5.716046432658805</v>
      </c>
      <c r="CL59" s="73"/>
      <c r="CM59" s="73">
        <f t="shared" si="6"/>
        <v>-2.6299537573995724</v>
      </c>
      <c r="CN59" s="73">
        <f t="shared" si="6"/>
        <v>-6.0386641065383495</v>
      </c>
      <c r="CO59" s="74">
        <f t="shared" si="6"/>
        <v>-7.266608645198724</v>
      </c>
    </row>
    <row r="60" spans="1:93" s="8" customFormat="1" ht="12">
      <c r="A60" s="47" t="s">
        <v>121</v>
      </c>
      <c r="B60" s="16"/>
      <c r="C60" s="16"/>
      <c r="E60" s="17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47" t="s">
        <v>235</v>
      </c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51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</row>
    <row r="61" spans="1:93" s="8" customFormat="1" ht="11.25" customHeight="1">
      <c r="A61" s="106" t="s">
        <v>226</v>
      </c>
      <c r="B61" s="20" t="s">
        <v>119</v>
      </c>
      <c r="C61" s="5" t="s">
        <v>119</v>
      </c>
      <c r="D61" s="5" t="s">
        <v>119</v>
      </c>
      <c r="E61" s="5"/>
      <c r="F61" s="77" t="s">
        <v>159</v>
      </c>
      <c r="G61" s="77">
        <v>1.1009728926807867</v>
      </c>
      <c r="H61" s="77">
        <v>1.2</v>
      </c>
      <c r="I61" s="77">
        <v>1.1241851573479806</v>
      </c>
      <c r="J61" s="77">
        <v>1.0812564244452147</v>
      </c>
      <c r="K61" s="77">
        <v>1.1117564977279955</v>
      </c>
      <c r="L61" s="77">
        <v>2.3</v>
      </c>
      <c r="M61" s="77">
        <v>0.9216475162687914</v>
      </c>
      <c r="N61" s="70">
        <v>-2.1195910953409793</v>
      </c>
      <c r="O61" s="81">
        <v>3.6</v>
      </c>
      <c r="P61" s="77">
        <v>-4.2</v>
      </c>
      <c r="Q61" s="77">
        <v>2.5625372936703457</v>
      </c>
      <c r="R61" s="77">
        <v>-0.36713202260760625</v>
      </c>
      <c r="S61" s="77" t="s">
        <v>157</v>
      </c>
      <c r="T61" s="77" t="s">
        <v>157</v>
      </c>
      <c r="U61" s="77"/>
      <c r="V61" s="77" t="s">
        <v>157</v>
      </c>
      <c r="W61" s="77" t="s">
        <v>157</v>
      </c>
      <c r="X61" s="77">
        <v>0.07086404873911079</v>
      </c>
      <c r="Y61" s="77">
        <v>0.42932228766829894</v>
      </c>
      <c r="Z61" s="77">
        <v>-1.7995388982030533</v>
      </c>
      <c r="AA61" s="77">
        <v>-0.6280851597210528</v>
      </c>
      <c r="AB61" s="77">
        <v>-0.700835734757419</v>
      </c>
      <c r="AC61" s="77">
        <v>0.6672418250530683</v>
      </c>
      <c r="AD61" s="77">
        <v>-0.5545324506406502</v>
      </c>
      <c r="AE61" s="81">
        <v>-0.13107725984853857</v>
      </c>
      <c r="AF61" s="106" t="s">
        <v>226</v>
      </c>
      <c r="AG61" s="69">
        <v>2.466601432328261</v>
      </c>
      <c r="AH61" s="69">
        <v>2</v>
      </c>
      <c r="AI61" s="69">
        <v>5.874441684755368</v>
      </c>
      <c r="AJ61" s="69">
        <v>2.4683029259930436</v>
      </c>
      <c r="AK61" s="69">
        <v>-1.8232313289979203</v>
      </c>
      <c r="AL61" s="69">
        <v>0.276199891241788</v>
      </c>
      <c r="AM61" s="69">
        <v>-3.6394335777732465</v>
      </c>
      <c r="AN61" s="69">
        <v>1.5676865645919662</v>
      </c>
      <c r="AO61" s="69">
        <v>-12.6</v>
      </c>
      <c r="AP61" s="69">
        <v>-0.3303348064550846</v>
      </c>
      <c r="AQ61" s="69">
        <v>0.8649858167624132</v>
      </c>
      <c r="AR61" s="69">
        <v>-2.287495682966153</v>
      </c>
      <c r="AS61" s="69">
        <v>-6.3</v>
      </c>
      <c r="AT61" s="70">
        <v>2.100980369561256</v>
      </c>
      <c r="AU61" s="70">
        <v>-0.7603919566740132</v>
      </c>
      <c r="AV61" s="69">
        <v>-0.28734911441888755</v>
      </c>
      <c r="AW61" s="69">
        <v>-6.710034964780448</v>
      </c>
      <c r="AX61" s="69">
        <v>0.42882116817222027</v>
      </c>
      <c r="AY61" s="69">
        <v>-3.6770543948023686</v>
      </c>
      <c r="AZ61" s="69">
        <v>4.742837573901014</v>
      </c>
      <c r="BA61" s="69">
        <v>1.0828465673863548</v>
      </c>
      <c r="BB61" s="69">
        <v>-3.0808921182876077</v>
      </c>
      <c r="BC61" s="69">
        <v>-6.490885042686273</v>
      </c>
      <c r="BD61" s="69">
        <v>-5.7966791355573974</v>
      </c>
      <c r="BE61" s="69">
        <v>-1.3218223703339191</v>
      </c>
      <c r="BF61" s="69">
        <v>1.1648065172328472</v>
      </c>
      <c r="BG61" s="69">
        <v>14.5</v>
      </c>
      <c r="BH61" s="69">
        <v>-5.074296930457692</v>
      </c>
      <c r="BI61" s="69">
        <v>0.3087631469309855</v>
      </c>
      <c r="BJ61" s="69">
        <v>-2.8103414084520324</v>
      </c>
      <c r="BK61" s="70">
        <v>0.8</v>
      </c>
      <c r="BL61" s="106" t="s">
        <v>226</v>
      </c>
      <c r="BM61" s="69">
        <v>6.876375474462321</v>
      </c>
      <c r="BN61" s="69" t="s">
        <v>158</v>
      </c>
      <c r="BO61" s="69">
        <v>0.342332242493697</v>
      </c>
      <c r="BP61" s="69">
        <v>-2.096367758621838</v>
      </c>
      <c r="BQ61" s="69">
        <v>2.317950780482093</v>
      </c>
      <c r="BR61" s="69">
        <v>2.2997786800393385</v>
      </c>
      <c r="BS61" s="69">
        <v>-0.6803370851462915</v>
      </c>
      <c r="BT61" s="69">
        <v>12.89507769877028</v>
      </c>
      <c r="BU61" s="69">
        <v>1.3863636471863146</v>
      </c>
      <c r="BV61" s="69">
        <v>0.900135086394144</v>
      </c>
      <c r="BW61" s="69">
        <v>-0.7274554838753886</v>
      </c>
      <c r="BX61" s="69">
        <v>3.3</v>
      </c>
      <c r="BY61" s="69">
        <v>-0.04583909064437819</v>
      </c>
      <c r="BZ61" s="69">
        <v>10.211783471700087</v>
      </c>
      <c r="CA61" s="70">
        <v>1.3792921579584174</v>
      </c>
      <c r="CB61" s="69">
        <v>-1</v>
      </c>
      <c r="CC61" s="69">
        <v>-1.9744087384277975</v>
      </c>
      <c r="CD61" s="69" t="s">
        <v>158</v>
      </c>
      <c r="CE61" s="69">
        <v>-5.735303208590395</v>
      </c>
      <c r="CF61" s="69" t="s">
        <v>158</v>
      </c>
      <c r="CG61" s="69">
        <v>-0.883005913411921</v>
      </c>
      <c r="CH61" s="69" t="s">
        <v>158</v>
      </c>
      <c r="CI61" s="69" t="s">
        <v>157</v>
      </c>
      <c r="CJ61" s="69" t="s">
        <v>157</v>
      </c>
      <c r="CK61" s="69" t="s">
        <v>157</v>
      </c>
      <c r="CL61" s="69"/>
      <c r="CM61" s="69">
        <v>0.13746745821208606</v>
      </c>
      <c r="CN61" s="69" t="s">
        <v>157</v>
      </c>
      <c r="CO61" s="70" t="s">
        <v>157</v>
      </c>
    </row>
    <row r="62" spans="1:93" s="8" customFormat="1" ht="11.25" customHeight="1">
      <c r="A62" s="107" t="s">
        <v>156</v>
      </c>
      <c r="B62" s="12" t="s">
        <v>119</v>
      </c>
      <c r="C62" s="9" t="s">
        <v>119</v>
      </c>
      <c r="D62" s="9" t="s">
        <v>119</v>
      </c>
      <c r="E62" s="9"/>
      <c r="F62" s="78" t="s">
        <v>159</v>
      </c>
      <c r="G62" s="78">
        <v>-1.8</v>
      </c>
      <c r="H62" s="78">
        <v>-1.800800868904048</v>
      </c>
      <c r="I62" s="78">
        <v>-1.9951942587042737</v>
      </c>
      <c r="J62" s="78">
        <v>-2.1691857835332513</v>
      </c>
      <c r="K62" s="78">
        <v>-1.2753570968258572</v>
      </c>
      <c r="L62" s="78">
        <v>-11.911594614736757</v>
      </c>
      <c r="M62" s="78">
        <v>-5.493474239604524</v>
      </c>
      <c r="N62" s="72">
        <v>-1.0634402415167727</v>
      </c>
      <c r="O62" s="82">
        <v>0.1321497704119423</v>
      </c>
      <c r="P62" s="78">
        <v>-17.306984880614635</v>
      </c>
      <c r="Q62" s="78">
        <v>6.763948644914848</v>
      </c>
      <c r="R62" s="78">
        <v>0.7621414985384405</v>
      </c>
      <c r="S62" s="78" t="s">
        <v>157</v>
      </c>
      <c r="T62" s="78" t="s">
        <v>157</v>
      </c>
      <c r="U62" s="78"/>
      <c r="V62" s="78" t="s">
        <v>157</v>
      </c>
      <c r="W62" s="78" t="s">
        <v>157</v>
      </c>
      <c r="X62" s="78">
        <v>-1.8291618409128745</v>
      </c>
      <c r="Y62" s="78">
        <v>-1.022736896130013</v>
      </c>
      <c r="Z62" s="78">
        <v>-0.14973900442977595</v>
      </c>
      <c r="AA62" s="78">
        <v>-3.7</v>
      </c>
      <c r="AB62" s="78">
        <v>-1.4925177050208305</v>
      </c>
      <c r="AC62" s="78">
        <v>-0.6826745222696076</v>
      </c>
      <c r="AD62" s="78">
        <v>-4.4</v>
      </c>
      <c r="AE62" s="82">
        <v>-2.404907510924133</v>
      </c>
      <c r="AF62" s="107" t="s">
        <v>156</v>
      </c>
      <c r="AG62" s="71">
        <v>1.5334279157632267</v>
      </c>
      <c r="AH62" s="71">
        <v>-1.4236881569378284</v>
      </c>
      <c r="AI62" s="71">
        <v>1.2628985060834736</v>
      </c>
      <c r="AJ62" s="71">
        <v>0.852751057496846</v>
      </c>
      <c r="AK62" s="71">
        <v>0.9070746372191678</v>
      </c>
      <c r="AL62" s="71">
        <v>-0.49385310258359993</v>
      </c>
      <c r="AM62" s="71">
        <v>-7.8556151211040515</v>
      </c>
      <c r="AN62" s="71">
        <v>-5.070240944662032</v>
      </c>
      <c r="AO62" s="71">
        <v>-13.4</v>
      </c>
      <c r="AP62" s="71">
        <v>1.5110703220605757</v>
      </c>
      <c r="AQ62" s="71">
        <v>3.9890259402303627</v>
      </c>
      <c r="AR62" s="71">
        <v>-0.9774499601793991</v>
      </c>
      <c r="AS62" s="71">
        <v>-3.5156979931095407</v>
      </c>
      <c r="AT62" s="72">
        <v>1.4</v>
      </c>
      <c r="AU62" s="72">
        <v>-1.8078006620728075</v>
      </c>
      <c r="AV62" s="71">
        <v>-0.8400636819577016</v>
      </c>
      <c r="AW62" s="71">
        <v>-11.474267054843423</v>
      </c>
      <c r="AX62" s="71">
        <v>1.4366103972995035</v>
      </c>
      <c r="AY62" s="71">
        <v>-4.544370358409083</v>
      </c>
      <c r="AZ62" s="71">
        <v>1.4936434807968766</v>
      </c>
      <c r="BA62" s="71">
        <v>4.796517150489052</v>
      </c>
      <c r="BB62" s="71">
        <v>-7.140393093556611</v>
      </c>
      <c r="BC62" s="71">
        <v>-21.4</v>
      </c>
      <c r="BD62" s="71">
        <v>-7.705277829201563</v>
      </c>
      <c r="BE62" s="71">
        <v>-3.3802224138068055</v>
      </c>
      <c r="BF62" s="71">
        <v>-5.4</v>
      </c>
      <c r="BG62" s="71">
        <v>-19.4301250824887</v>
      </c>
      <c r="BH62" s="71">
        <v>-5.4</v>
      </c>
      <c r="BI62" s="71">
        <v>-6.272034798475204</v>
      </c>
      <c r="BJ62" s="71">
        <v>-5.750636070383138</v>
      </c>
      <c r="BK62" s="72">
        <v>-5.022411038705883</v>
      </c>
      <c r="BL62" s="107" t="s">
        <v>156</v>
      </c>
      <c r="BM62" s="71">
        <v>2.5754585278967994</v>
      </c>
      <c r="BN62" s="71" t="s">
        <v>158</v>
      </c>
      <c r="BO62" s="71">
        <v>1.9123933318805086</v>
      </c>
      <c r="BP62" s="71">
        <v>-11.628210990871978</v>
      </c>
      <c r="BQ62" s="71">
        <v>0.9984750034114427</v>
      </c>
      <c r="BR62" s="71">
        <v>-5.572022919711074</v>
      </c>
      <c r="BS62" s="71">
        <v>2.5</v>
      </c>
      <c r="BT62" s="71">
        <v>5.202217997646102</v>
      </c>
      <c r="BU62" s="71">
        <v>-3.8922298278341145</v>
      </c>
      <c r="BV62" s="71">
        <v>-2.175550278448995</v>
      </c>
      <c r="BW62" s="71">
        <v>-0.1</v>
      </c>
      <c r="BX62" s="71">
        <v>-9.848619078285537</v>
      </c>
      <c r="BY62" s="71">
        <v>0.5</v>
      </c>
      <c r="BZ62" s="71">
        <v>-1.3392964498746807</v>
      </c>
      <c r="CA62" s="72">
        <v>0.40676857985314996</v>
      </c>
      <c r="CB62" s="71">
        <v>-0.1363471694417484</v>
      </c>
      <c r="CC62" s="71">
        <v>1.06538791458442</v>
      </c>
      <c r="CD62" s="71" t="s">
        <v>158</v>
      </c>
      <c r="CE62" s="71">
        <v>6.2</v>
      </c>
      <c r="CF62" s="71" t="s">
        <v>158</v>
      </c>
      <c r="CG62" s="71">
        <v>-4.004740625595872</v>
      </c>
      <c r="CH62" s="71" t="s">
        <v>158</v>
      </c>
      <c r="CI62" s="71" t="s">
        <v>157</v>
      </c>
      <c r="CJ62" s="71" t="s">
        <v>157</v>
      </c>
      <c r="CK62" s="71" t="s">
        <v>157</v>
      </c>
      <c r="CL62" s="71"/>
      <c r="CM62" s="71">
        <v>-0.9246142864604536</v>
      </c>
      <c r="CN62" s="71" t="s">
        <v>157</v>
      </c>
      <c r="CO62" s="72" t="s">
        <v>157</v>
      </c>
    </row>
    <row r="63" spans="1:93" s="8" customFormat="1" ht="11.25" customHeight="1">
      <c r="A63" s="107" t="s">
        <v>162</v>
      </c>
      <c r="B63" s="12" t="s">
        <v>119</v>
      </c>
      <c r="C63" s="9" t="s">
        <v>119</v>
      </c>
      <c r="D63" s="9" t="s">
        <v>119</v>
      </c>
      <c r="E63" s="9"/>
      <c r="F63" s="78" t="s">
        <v>159</v>
      </c>
      <c r="G63" s="78">
        <v>-2.0261205205892594</v>
      </c>
      <c r="H63" s="78">
        <v>-2.092240349188046</v>
      </c>
      <c r="I63" s="78">
        <v>-2.1156902204666608</v>
      </c>
      <c r="J63" s="78">
        <v>-2.0685350949778893</v>
      </c>
      <c r="K63" s="78">
        <v>-0.7599543727539384</v>
      </c>
      <c r="L63" s="78">
        <v>-8.796945267570024</v>
      </c>
      <c r="M63" s="78">
        <v>-7.429011919122615</v>
      </c>
      <c r="N63" s="72">
        <v>-4.1077525338290855</v>
      </c>
      <c r="O63" s="82">
        <v>-10.9</v>
      </c>
      <c r="P63" s="78">
        <v>3.8932649999075437</v>
      </c>
      <c r="Q63" s="78">
        <v>-2.4124443848205317</v>
      </c>
      <c r="R63" s="78">
        <v>0.9121219732535053</v>
      </c>
      <c r="S63" s="78" t="s">
        <v>157</v>
      </c>
      <c r="T63" s="78" t="s">
        <v>157</v>
      </c>
      <c r="U63" s="78"/>
      <c r="V63" s="78" t="s">
        <v>157</v>
      </c>
      <c r="W63" s="78" t="s">
        <v>157</v>
      </c>
      <c r="X63" s="78">
        <v>-1.69276735710406</v>
      </c>
      <c r="Y63" s="78">
        <v>-2.142656042734899</v>
      </c>
      <c r="Z63" s="78">
        <v>-3.213884822339125</v>
      </c>
      <c r="AA63" s="78">
        <v>-6.179561759015144</v>
      </c>
      <c r="AB63" s="78">
        <v>-2.9800742952357524</v>
      </c>
      <c r="AC63" s="78">
        <v>0.35769744600140996</v>
      </c>
      <c r="AD63" s="78">
        <v>-0.6612131529230396</v>
      </c>
      <c r="AE63" s="82">
        <v>-2.3</v>
      </c>
      <c r="AF63" s="107" t="s">
        <v>162</v>
      </c>
      <c r="AG63" s="71">
        <v>-1.293544863889224</v>
      </c>
      <c r="AH63" s="71">
        <v>-2.75862068965516</v>
      </c>
      <c r="AI63" s="71">
        <v>-0.3</v>
      </c>
      <c r="AJ63" s="71">
        <v>2.9</v>
      </c>
      <c r="AK63" s="71">
        <v>-5.3</v>
      </c>
      <c r="AL63" s="71">
        <v>-0.9118186925906855</v>
      </c>
      <c r="AM63" s="71">
        <v>2.1845645578013375</v>
      </c>
      <c r="AN63" s="71">
        <v>1.54768773935659</v>
      </c>
      <c r="AO63" s="71">
        <v>3.52822580645163</v>
      </c>
      <c r="AP63" s="71">
        <v>0.8</v>
      </c>
      <c r="AQ63" s="71">
        <v>1.4417134113685677</v>
      </c>
      <c r="AR63" s="71">
        <v>0.46282922331182874</v>
      </c>
      <c r="AS63" s="71">
        <v>2.5</v>
      </c>
      <c r="AT63" s="72">
        <v>-0.9022934153543787</v>
      </c>
      <c r="AU63" s="72">
        <v>0.5867770800831522</v>
      </c>
      <c r="AV63" s="71">
        <v>5.118984887561993</v>
      </c>
      <c r="AW63" s="71">
        <v>-1.7174944735314313</v>
      </c>
      <c r="AX63" s="71">
        <v>-5.47803329430468</v>
      </c>
      <c r="AY63" s="71">
        <v>0.7452844003210686</v>
      </c>
      <c r="AZ63" s="71">
        <v>1.7953022879636507</v>
      </c>
      <c r="BA63" s="71">
        <v>-10.084116476166457</v>
      </c>
      <c r="BB63" s="71">
        <v>-0.8730748944169022</v>
      </c>
      <c r="BC63" s="71">
        <v>-4.004004004004003</v>
      </c>
      <c r="BD63" s="71">
        <v>-0.320862363740261</v>
      </c>
      <c r="BE63" s="71">
        <v>-0.13425203171490807</v>
      </c>
      <c r="BF63" s="71">
        <v>-1.6557532773025656</v>
      </c>
      <c r="BG63" s="71">
        <v>12.392144517565825</v>
      </c>
      <c r="BH63" s="71">
        <v>-3.2</v>
      </c>
      <c r="BI63" s="71">
        <v>-0.6220285261489806</v>
      </c>
      <c r="BJ63" s="71">
        <v>-4.7753871114478414</v>
      </c>
      <c r="BK63" s="72">
        <v>3.742397822761575</v>
      </c>
      <c r="BL63" s="107" t="s">
        <v>162</v>
      </c>
      <c r="BM63" s="71">
        <v>2.8764826399517744</v>
      </c>
      <c r="BN63" s="71" t="s">
        <v>158</v>
      </c>
      <c r="BO63" s="71">
        <v>5.471124620060792</v>
      </c>
      <c r="BP63" s="71">
        <v>4.036326942482347</v>
      </c>
      <c r="BQ63" s="71">
        <v>-1.462515299070759</v>
      </c>
      <c r="BR63" s="71">
        <v>-0.8982035928143688</v>
      </c>
      <c r="BS63" s="71">
        <v>-5.922836587001413</v>
      </c>
      <c r="BT63" s="71">
        <v>10.414908485283618</v>
      </c>
      <c r="BU63" s="71">
        <v>-6.387619378700421</v>
      </c>
      <c r="BV63" s="71">
        <v>-10.306229298061538</v>
      </c>
      <c r="BW63" s="71">
        <v>-2.888446215139453</v>
      </c>
      <c r="BX63" s="71">
        <v>6.363649974769743</v>
      </c>
      <c r="BY63" s="71">
        <v>3.1465613609809253</v>
      </c>
      <c r="BZ63" s="71">
        <v>19</v>
      </c>
      <c r="CA63" s="72">
        <v>2.9</v>
      </c>
      <c r="CB63" s="71">
        <v>-1.1008310955444784</v>
      </c>
      <c r="CC63" s="71">
        <v>1.4274807495206119</v>
      </c>
      <c r="CD63" s="71" t="s">
        <v>158</v>
      </c>
      <c r="CE63" s="71">
        <v>-4.075350182395326</v>
      </c>
      <c r="CF63" s="71" t="s">
        <v>158</v>
      </c>
      <c r="CG63" s="71">
        <v>-4.494860118920258</v>
      </c>
      <c r="CH63" s="71" t="s">
        <v>158</v>
      </c>
      <c r="CI63" s="71" t="s">
        <v>157</v>
      </c>
      <c r="CJ63" s="71" t="s">
        <v>157</v>
      </c>
      <c r="CK63" s="71" t="s">
        <v>157</v>
      </c>
      <c r="CL63" s="71"/>
      <c r="CM63" s="71">
        <v>-2.023444172141282</v>
      </c>
      <c r="CN63" s="71" t="s">
        <v>157</v>
      </c>
      <c r="CO63" s="72" t="s">
        <v>157</v>
      </c>
    </row>
    <row r="64" spans="1:93" s="8" customFormat="1" ht="11.25" customHeight="1">
      <c r="A64" s="107" t="s">
        <v>224</v>
      </c>
      <c r="B64" s="12" t="s">
        <v>119</v>
      </c>
      <c r="C64" s="9" t="s">
        <v>119</v>
      </c>
      <c r="D64" s="9" t="s">
        <v>119</v>
      </c>
      <c r="E64" s="9"/>
      <c r="F64" s="78" t="s">
        <v>159</v>
      </c>
      <c r="G64" s="78">
        <v>-1.501277588488378</v>
      </c>
      <c r="H64" s="78">
        <v>-1.1713574690765256</v>
      </c>
      <c r="I64" s="78">
        <v>-1.1814030335891488</v>
      </c>
      <c r="J64" s="78">
        <v>-0.7883009620000223</v>
      </c>
      <c r="K64" s="78">
        <v>0.301902231761602</v>
      </c>
      <c r="L64" s="78">
        <v>-3.3488793589375803</v>
      </c>
      <c r="M64" s="78">
        <v>-5.679160500190349</v>
      </c>
      <c r="N64" s="72">
        <v>-3.236884494277575</v>
      </c>
      <c r="O64" s="82">
        <v>-6.45812310797173</v>
      </c>
      <c r="P64" s="78">
        <v>10.323913985628437</v>
      </c>
      <c r="Q64" s="78">
        <v>-2.809527944800564</v>
      </c>
      <c r="R64" s="78">
        <v>-15.740444070534792</v>
      </c>
      <c r="S64" s="78" t="s">
        <v>157</v>
      </c>
      <c r="T64" s="78" t="s">
        <v>157</v>
      </c>
      <c r="U64" s="78"/>
      <c r="V64" s="78" t="s">
        <v>157</v>
      </c>
      <c r="W64" s="78" t="s">
        <v>157</v>
      </c>
      <c r="X64" s="78">
        <v>-0.6074928931503791</v>
      </c>
      <c r="Y64" s="78">
        <v>-2.202890004300045</v>
      </c>
      <c r="Z64" s="78">
        <v>-4.000150298436893</v>
      </c>
      <c r="AA64" s="78">
        <v>-3.962981571575355</v>
      </c>
      <c r="AB64" s="78">
        <v>-3.1</v>
      </c>
      <c r="AC64" s="78">
        <v>-4.341582322214208</v>
      </c>
      <c r="AD64" s="78">
        <v>-1.819963973740073</v>
      </c>
      <c r="AE64" s="82">
        <v>-0.17277551524126977</v>
      </c>
      <c r="AF64" s="107" t="s">
        <v>224</v>
      </c>
      <c r="AG64" s="71">
        <v>-0.3926826932286218</v>
      </c>
      <c r="AH64" s="71">
        <v>-3.3545541542394943</v>
      </c>
      <c r="AI64" s="71">
        <v>0.3332774343335956</v>
      </c>
      <c r="AJ64" s="71">
        <v>-1.4308307033067962</v>
      </c>
      <c r="AK64" s="71">
        <v>-0.9777363069933358</v>
      </c>
      <c r="AL64" s="71">
        <v>-1.4</v>
      </c>
      <c r="AM64" s="71">
        <v>-3.7725134979983466</v>
      </c>
      <c r="AN64" s="71">
        <v>-1.142798838238292</v>
      </c>
      <c r="AO64" s="71">
        <v>-9.860364629673882</v>
      </c>
      <c r="AP64" s="71">
        <v>0.5359739882452743</v>
      </c>
      <c r="AQ64" s="71">
        <v>1.9947337372797023</v>
      </c>
      <c r="AR64" s="71">
        <v>-1.1767985828082033</v>
      </c>
      <c r="AS64" s="71">
        <v>1.482854494902682</v>
      </c>
      <c r="AT64" s="72">
        <v>0.21003373564741423</v>
      </c>
      <c r="AU64" s="72">
        <v>-4.5</v>
      </c>
      <c r="AV64" s="71">
        <v>-9.182761110159518</v>
      </c>
      <c r="AW64" s="71">
        <v>-3.150406504065046</v>
      </c>
      <c r="AX64" s="71">
        <v>1.889413746224335</v>
      </c>
      <c r="AY64" s="71">
        <v>-1.2818739690190597</v>
      </c>
      <c r="AZ64" s="71">
        <v>-1.7386899059656429</v>
      </c>
      <c r="BA64" s="71">
        <v>-6.727927174023819</v>
      </c>
      <c r="BB64" s="71">
        <v>-7.9082542896703245</v>
      </c>
      <c r="BC64" s="71">
        <v>4.919678714859458</v>
      </c>
      <c r="BD64" s="71">
        <v>-9.86282594505262</v>
      </c>
      <c r="BE64" s="71">
        <v>-6.700667361451394</v>
      </c>
      <c r="BF64" s="71">
        <v>-8.751848004875171</v>
      </c>
      <c r="BG64" s="71">
        <v>-23.44064386317909</v>
      </c>
      <c r="BH64" s="71">
        <v>-2.9379523680812127</v>
      </c>
      <c r="BI64" s="71">
        <v>-4.6141683981042405</v>
      </c>
      <c r="BJ64" s="71">
        <v>-11.57371139255197</v>
      </c>
      <c r="BK64" s="72">
        <v>0.6358757909160602</v>
      </c>
      <c r="BL64" s="107" t="s">
        <v>224</v>
      </c>
      <c r="BM64" s="71">
        <v>-2.4442784834475475</v>
      </c>
      <c r="BN64" s="71" t="s">
        <v>119</v>
      </c>
      <c r="BO64" s="71">
        <v>-2.3</v>
      </c>
      <c r="BP64" s="71">
        <v>2.8646496826401773</v>
      </c>
      <c r="BQ64" s="71">
        <v>7.1880803456821525</v>
      </c>
      <c r="BR64" s="71">
        <v>-0.499500499500499</v>
      </c>
      <c r="BS64" s="71">
        <v>8.5</v>
      </c>
      <c r="BT64" s="71">
        <v>11.071835104151134</v>
      </c>
      <c r="BU64" s="71">
        <v>1.2</v>
      </c>
      <c r="BV64" s="71">
        <v>5.386155177202596</v>
      </c>
      <c r="BW64" s="71">
        <v>-14.3569292123629</v>
      </c>
      <c r="BX64" s="71">
        <v>-9.760956175298816</v>
      </c>
      <c r="BY64" s="71">
        <v>-3.248649288770281</v>
      </c>
      <c r="BZ64" s="71">
        <v>7.359504487446088</v>
      </c>
      <c r="CA64" s="72">
        <v>-3.1257123980604433</v>
      </c>
      <c r="CB64" s="71">
        <v>-2.576784407658508</v>
      </c>
      <c r="CC64" s="71">
        <v>-5.1843627288725855</v>
      </c>
      <c r="CD64" s="71" t="s">
        <v>158</v>
      </c>
      <c r="CE64" s="71">
        <v>4.270920550330587</v>
      </c>
      <c r="CF64" s="71" t="s">
        <v>158</v>
      </c>
      <c r="CG64" s="71">
        <v>-2.690946723099458</v>
      </c>
      <c r="CH64" s="71" t="s">
        <v>158</v>
      </c>
      <c r="CI64" s="71" t="s">
        <v>157</v>
      </c>
      <c r="CJ64" s="71" t="s">
        <v>157</v>
      </c>
      <c r="CK64" s="71" t="s">
        <v>157</v>
      </c>
      <c r="CL64" s="71"/>
      <c r="CM64" s="71">
        <v>-1.403745397929896</v>
      </c>
      <c r="CN64" s="71" t="s">
        <v>157</v>
      </c>
      <c r="CO64" s="72" t="s">
        <v>157</v>
      </c>
    </row>
    <row r="65" spans="1:93" s="8" customFormat="1" ht="11.25" customHeight="1">
      <c r="A65" s="107" t="s">
        <v>225</v>
      </c>
      <c r="B65" s="12" t="s">
        <v>119</v>
      </c>
      <c r="C65" s="9" t="s">
        <v>119</v>
      </c>
      <c r="D65" s="9" t="s">
        <v>119</v>
      </c>
      <c r="E65" s="9"/>
      <c r="F65" s="78" t="s">
        <v>159</v>
      </c>
      <c r="G65" s="78">
        <v>-0.8</v>
      </c>
      <c r="H65" s="78">
        <v>-0.8633070593853205</v>
      </c>
      <c r="I65" s="78">
        <v>-1.3931195281557507</v>
      </c>
      <c r="J65" s="78">
        <v>-1.5302481997108828</v>
      </c>
      <c r="K65" s="78">
        <v>-1.2957544952239317</v>
      </c>
      <c r="L65" s="78">
        <v>-6.397411666382638</v>
      </c>
      <c r="M65" s="78">
        <v>-2.5199767112386127</v>
      </c>
      <c r="N65" s="72">
        <v>-0.4010274594568557</v>
      </c>
      <c r="O65" s="82">
        <v>-0.5765878333873644</v>
      </c>
      <c r="P65" s="78">
        <v>16.3</v>
      </c>
      <c r="Q65" s="78">
        <v>9.834083967098195</v>
      </c>
      <c r="R65" s="78">
        <v>-0.3555679534127023</v>
      </c>
      <c r="S65" s="78" t="s">
        <v>157</v>
      </c>
      <c r="T65" s="78" t="s">
        <v>157</v>
      </c>
      <c r="U65" s="78"/>
      <c r="V65" s="78" t="s">
        <v>157</v>
      </c>
      <c r="W65" s="78" t="s">
        <v>157</v>
      </c>
      <c r="X65" s="78">
        <v>-0.8483175228288502</v>
      </c>
      <c r="Y65" s="78">
        <v>-1.6920878826611983</v>
      </c>
      <c r="Z65" s="78">
        <v>-1.4355707285752146</v>
      </c>
      <c r="AA65" s="78">
        <v>-4.1</v>
      </c>
      <c r="AB65" s="78">
        <v>-5.14998903953763</v>
      </c>
      <c r="AC65" s="78">
        <v>-3.6</v>
      </c>
      <c r="AD65" s="78">
        <v>-4.4</v>
      </c>
      <c r="AE65" s="82">
        <v>-0.9006637684518637</v>
      </c>
      <c r="AF65" s="107" t="s">
        <v>225</v>
      </c>
      <c r="AG65" s="71">
        <v>-1.8957594728328644</v>
      </c>
      <c r="AH65" s="71">
        <v>0.9888146793814769</v>
      </c>
      <c r="AI65" s="71">
        <v>2.9</v>
      </c>
      <c r="AJ65" s="71">
        <v>2.805755355972849</v>
      </c>
      <c r="AK65" s="71">
        <v>-4.31497357715584</v>
      </c>
      <c r="AL65" s="71">
        <v>-0.6042754158967654</v>
      </c>
      <c r="AM65" s="71">
        <v>2.7931945414996022</v>
      </c>
      <c r="AN65" s="71">
        <v>-2.4807695465342903</v>
      </c>
      <c r="AO65" s="71">
        <v>15.175883676389688</v>
      </c>
      <c r="AP65" s="71">
        <v>-0.8403364244442599</v>
      </c>
      <c r="AQ65" s="71">
        <v>-1.0223900334414395</v>
      </c>
      <c r="AR65" s="71">
        <v>-1.592565698071624</v>
      </c>
      <c r="AS65" s="71">
        <v>0.8030036464425052</v>
      </c>
      <c r="AT65" s="72">
        <v>-0.5009519186306193</v>
      </c>
      <c r="AU65" s="72">
        <v>4.758672816177921</v>
      </c>
      <c r="AV65" s="71">
        <v>15.8</v>
      </c>
      <c r="AW65" s="71">
        <v>0.31913397298244206</v>
      </c>
      <c r="AX65" s="71">
        <v>-0.4714830248893378</v>
      </c>
      <c r="AY65" s="71">
        <v>-2.399446545510216</v>
      </c>
      <c r="AZ65" s="71">
        <v>1.0447874937679131</v>
      </c>
      <c r="BA65" s="71">
        <v>3.6</v>
      </c>
      <c r="BB65" s="71">
        <v>-3.699415615676216</v>
      </c>
      <c r="BC65" s="71">
        <v>-17.776316363661422</v>
      </c>
      <c r="BD65" s="71">
        <v>-0.4796257311839298</v>
      </c>
      <c r="BE65" s="71">
        <v>-3.346452211865085</v>
      </c>
      <c r="BF65" s="71">
        <v>-6.9</v>
      </c>
      <c r="BG65" s="71">
        <v>-10.4</v>
      </c>
      <c r="BH65" s="71">
        <v>-3.499904078904663</v>
      </c>
      <c r="BI65" s="71">
        <v>-3.8</v>
      </c>
      <c r="BJ65" s="71">
        <v>-9.240180965379622</v>
      </c>
      <c r="BK65" s="72">
        <v>-1.658593473404082</v>
      </c>
      <c r="BL65" s="107" t="s">
        <v>225</v>
      </c>
      <c r="BM65" s="71">
        <v>1.6129032258064484</v>
      </c>
      <c r="BN65" s="71" t="s">
        <v>119</v>
      </c>
      <c r="BO65" s="71">
        <v>-4.133152068099733</v>
      </c>
      <c r="BP65" s="71">
        <v>-4.8638132295719885</v>
      </c>
      <c r="BQ65" s="71">
        <v>1.5907611659949197</v>
      </c>
      <c r="BR65" s="71">
        <v>-4.88795105618334</v>
      </c>
      <c r="BS65" s="71">
        <v>-2.01923248425085</v>
      </c>
      <c r="BT65" s="71">
        <v>16.368488252620878</v>
      </c>
      <c r="BU65" s="71">
        <v>-4.0535488504516195</v>
      </c>
      <c r="BV65" s="71">
        <v>-4.5</v>
      </c>
      <c r="BW65" s="71">
        <v>-11.9</v>
      </c>
      <c r="BX65" s="71">
        <v>-1.0180082131724788</v>
      </c>
      <c r="BY65" s="71">
        <v>2.152178161622402</v>
      </c>
      <c r="BZ65" s="71">
        <v>22.087800376547364</v>
      </c>
      <c r="CA65" s="72">
        <v>0.9143632798355412</v>
      </c>
      <c r="CB65" s="71">
        <v>-2.112837067706039</v>
      </c>
      <c r="CC65" s="71">
        <v>0.792396492291104</v>
      </c>
      <c r="CD65" s="71" t="s">
        <v>158</v>
      </c>
      <c r="CE65" s="71">
        <v>-2.858432043278455</v>
      </c>
      <c r="CF65" s="71" t="s">
        <v>158</v>
      </c>
      <c r="CG65" s="71">
        <v>1.2159585109585862</v>
      </c>
      <c r="CH65" s="71" t="s">
        <v>158</v>
      </c>
      <c r="CI65" s="71" t="s">
        <v>157</v>
      </c>
      <c r="CJ65" s="71" t="s">
        <v>157</v>
      </c>
      <c r="CK65" s="71" t="s">
        <v>157</v>
      </c>
      <c r="CL65" s="71"/>
      <c r="CM65" s="71">
        <v>-0.8204991248722422</v>
      </c>
      <c r="CN65" s="71" t="s">
        <v>157</v>
      </c>
      <c r="CO65" s="72" t="s">
        <v>157</v>
      </c>
    </row>
    <row r="66" spans="1:93" s="8" customFormat="1" ht="11.25" customHeight="1">
      <c r="A66" s="105" t="s">
        <v>232</v>
      </c>
      <c r="B66" s="14" t="s">
        <v>119</v>
      </c>
      <c r="C66" s="15" t="s">
        <v>119</v>
      </c>
      <c r="D66" s="15" t="s">
        <v>119</v>
      </c>
      <c r="E66" s="15"/>
      <c r="F66" s="73" t="s">
        <v>159</v>
      </c>
      <c r="G66" s="73">
        <v>-1.2</v>
      </c>
      <c r="H66" s="73">
        <f aca="true" t="shared" si="7" ref="H66:R66">(100+H59)/(100-1.1)*100-100</f>
        <v>-1.4825935871253222</v>
      </c>
      <c r="I66" s="73">
        <f t="shared" si="7"/>
        <v>-0.8292977272402311</v>
      </c>
      <c r="J66" s="73">
        <f t="shared" si="7"/>
        <v>-1.2950066857936378</v>
      </c>
      <c r="K66" s="73">
        <f t="shared" si="7"/>
        <v>-0.2163017820221853</v>
      </c>
      <c r="L66" s="73">
        <v>3.3</v>
      </c>
      <c r="M66" s="73">
        <f t="shared" si="7"/>
        <v>-6.723158959301088</v>
      </c>
      <c r="N66" s="74">
        <v>5.4</v>
      </c>
      <c r="O66" s="74">
        <f t="shared" si="7"/>
        <v>-10.4901220802481</v>
      </c>
      <c r="P66" s="74">
        <f t="shared" si="7"/>
        <v>-27.429395726896843</v>
      </c>
      <c r="Q66" s="73">
        <v>-11.7</v>
      </c>
      <c r="R66" s="73">
        <f t="shared" si="7"/>
        <v>10.394205788369163</v>
      </c>
      <c r="S66" s="73" t="s">
        <v>157</v>
      </c>
      <c r="T66" s="73" t="s">
        <v>157</v>
      </c>
      <c r="U66" s="73"/>
      <c r="V66" s="73" t="s">
        <v>157</v>
      </c>
      <c r="W66" s="73" t="s">
        <v>157</v>
      </c>
      <c r="X66" s="73">
        <f>(100+X59)/(100-1.1)*100-100</f>
        <v>-0.2129241222335736</v>
      </c>
      <c r="Y66" s="73">
        <f>(100+Y59)/(100-0.8)*100-100</f>
        <v>1.1039945692900517</v>
      </c>
      <c r="Z66" s="73">
        <f>(100+Z59)/(100-0.9)*100-100</f>
        <v>-0.37292893767137514</v>
      </c>
      <c r="AA66" s="73">
        <f>(100+AA59)/(100-0.4)*100-100</f>
        <v>-0.6675035497157893</v>
      </c>
      <c r="AB66" s="73">
        <f>(100+AB59)/(100+0.6)*100-100</f>
        <v>0.926583917753959</v>
      </c>
      <c r="AC66" s="73">
        <f>(100+AC59)/(100-0.3)*100-100</f>
        <v>2.488581149301041</v>
      </c>
      <c r="AD66" s="73">
        <v>1.6</v>
      </c>
      <c r="AE66" s="74">
        <v>2</v>
      </c>
      <c r="AF66" s="105" t="s">
        <v>232</v>
      </c>
      <c r="AG66" s="73">
        <f>(100+AG59)/(100-1.5)*100-100</f>
        <v>2.4116613008355046</v>
      </c>
      <c r="AH66" s="73">
        <f>(100+AH59)/(100-2.2)*100-100</f>
        <v>4.06620427307287</v>
      </c>
      <c r="AI66" s="73">
        <f>(100+AI59)/(100-0.4)*100-100</f>
        <v>-0.23430241040645683</v>
      </c>
      <c r="AJ66" s="74">
        <v>1.9</v>
      </c>
      <c r="AK66" s="73">
        <f>(100+AK59)/(100-0.9)*100-100</f>
        <v>-0.18002300506364577</v>
      </c>
      <c r="AL66" s="73">
        <f>(100+AL59)/(100+0.3)*100-100</f>
        <v>1.368636958521833</v>
      </c>
      <c r="AM66" s="73">
        <f>(100+AM59)/(100-0.5)*100-100</f>
        <v>-2.399039586238672</v>
      </c>
      <c r="AN66" s="73">
        <f>(100+AN59)/(100-0.3)*100-100</f>
        <v>-3.9978981266974074</v>
      </c>
      <c r="AO66" s="73">
        <f>(100+AO59)/(100-1)*100-100</f>
        <v>1.0808264694275067</v>
      </c>
      <c r="AP66" s="73">
        <f>(100+AP59)/(100-1.2)*100-100</f>
        <v>-0.38011183557281925</v>
      </c>
      <c r="AQ66" s="73">
        <f>(100+AQ59)/(100-2.2)*100-100</f>
        <v>1.9951655470665628</v>
      </c>
      <c r="AR66" s="73">
        <f>(100+AR59)/(100-0.7)*100-100</f>
        <v>-1.9077714775183097</v>
      </c>
      <c r="AS66" s="73">
        <v>-10.3</v>
      </c>
      <c r="AT66" s="74">
        <f>(100+AT59)/(100+1.5)*100-100</f>
        <v>-0.4226002343833244</v>
      </c>
      <c r="AU66" s="74">
        <f>(100+AU59)/(100-3.6)*100-100</f>
        <v>-1.0128381794060601</v>
      </c>
      <c r="AV66" s="74">
        <f>(100+AV59)/(100-7.7)*100-100</f>
        <v>-1.3486194284231203</v>
      </c>
      <c r="AW66" s="73">
        <f>(100+AW59)/(100-2.6)*100-100</f>
        <v>-1.4055670074403253</v>
      </c>
      <c r="AX66" s="73">
        <f>(100+AX59)/(100-3.2)*100-100</f>
        <v>-10.64510773317592</v>
      </c>
      <c r="AY66" s="73">
        <v>3.6</v>
      </c>
      <c r="AZ66" s="73">
        <f>(100+AZ59)/(100-2.8)*100-100</f>
        <v>2.9274011251900163</v>
      </c>
      <c r="BA66" s="73">
        <f>(100+BA59)/(100+0.7)*100-100</f>
        <v>-6.360868114072872</v>
      </c>
      <c r="BB66" s="73">
        <f>(100+BB59)/(100-2.2)*100-100</f>
        <v>-0.0806780798111646</v>
      </c>
      <c r="BC66" s="73">
        <f>(100+BC59)/(100-4.5)*100-100</f>
        <v>-17.517330135423677</v>
      </c>
      <c r="BD66" s="73">
        <f>(100+BD59)/(100-3.2)*100-100</f>
        <v>0.2896730850373075</v>
      </c>
      <c r="BE66" s="73">
        <f>(100+BE59)/(100-3.3)*100-100</f>
        <v>1.8986187734381588</v>
      </c>
      <c r="BF66" s="73">
        <f>(100+BF59)/(100-0.7)*100-100</f>
        <v>0.4914258466509409</v>
      </c>
      <c r="BG66" s="73">
        <f>(100+BG59)/(100-3.4)*100-100</f>
        <v>-14.018787536574095</v>
      </c>
      <c r="BH66" s="73">
        <f>(100+BH59)/(100+0.4)*100-100</f>
        <v>-4.780876494023914</v>
      </c>
      <c r="BI66" s="73">
        <v>4.3</v>
      </c>
      <c r="BJ66" s="73">
        <f>(100+BJ59)/(100-0.2)*100-100</f>
        <v>1.56020267846975</v>
      </c>
      <c r="BK66" s="74">
        <f>(100+BK59)/(100-1.2)*100-100</f>
        <v>-1.6450190388754322</v>
      </c>
      <c r="BL66" s="105" t="s">
        <v>232</v>
      </c>
      <c r="BM66" s="73">
        <f>(100+BM59)/(100-0.9)*100-100</f>
        <v>-0.44327519100474433</v>
      </c>
      <c r="BN66" s="73" t="s">
        <v>119</v>
      </c>
      <c r="BO66" s="73">
        <f>(100+BO59)/(100-3.4)*100-100</f>
        <v>0.5489056165704653</v>
      </c>
      <c r="BP66" s="73">
        <v>-2.8</v>
      </c>
      <c r="BQ66" s="73">
        <f>(100+BQ59)/(100-0.6)*100-100</f>
        <v>-0.33706962512191296</v>
      </c>
      <c r="BR66" s="73">
        <f>(100+BR59)/(100-0.2)*100-100</f>
        <v>-0.7041952543055459</v>
      </c>
      <c r="BS66" s="73">
        <f>(100+BS59)/(100-0.4)*100-100</f>
        <v>-3.5368214703356244</v>
      </c>
      <c r="BT66" s="73">
        <f>(100+BT59)/(100-1.5)*100-100</f>
        <v>7.120260929887692</v>
      </c>
      <c r="BU66" s="73">
        <v>-2</v>
      </c>
      <c r="BV66" s="73">
        <f>(100+BV59)/(100+1.1)*100-100</f>
        <v>-1.7658169771072352</v>
      </c>
      <c r="BW66" s="73">
        <f>(100+BW59)/(100+1.1)*100-100</f>
        <v>7.434995099259623</v>
      </c>
      <c r="BX66" s="73">
        <v>-4.1</v>
      </c>
      <c r="BY66" s="73">
        <f>(100+BY59)/(100-2.2)*100-100</f>
        <v>1.0904049948457413</v>
      </c>
      <c r="BZ66" s="73">
        <f>(100+BZ59)/(100-15.2)*100-100</f>
        <v>11.868944416114218</v>
      </c>
      <c r="CA66" s="74">
        <f>(100+CA59)/(100-2)*100-100</f>
        <v>-0.8068343616516387</v>
      </c>
      <c r="CB66" s="73">
        <v>4.1</v>
      </c>
      <c r="CC66" s="73">
        <f>(100+CC59)/(100-0.9)*100-100</f>
        <v>-0.0020508854640297614</v>
      </c>
      <c r="CD66" s="74" t="s">
        <v>158</v>
      </c>
      <c r="CE66" s="73">
        <f>(100+CE59)/(100+0.2)*100-100</f>
        <v>8.011921474750565</v>
      </c>
      <c r="CF66" s="73" t="s">
        <v>158</v>
      </c>
      <c r="CG66" s="73">
        <f>(100+CG59)/(100-1.1)*100-100</f>
        <v>-3.0353725143950214</v>
      </c>
      <c r="CH66" s="74" t="s">
        <v>158</v>
      </c>
      <c r="CI66" s="73" t="s">
        <v>157</v>
      </c>
      <c r="CJ66" s="73" t="s">
        <v>157</v>
      </c>
      <c r="CK66" s="73" t="s">
        <v>157</v>
      </c>
      <c r="CL66" s="73"/>
      <c r="CM66" s="73">
        <f>(100+CM59)/(100-1.1)*100-100</f>
        <v>-1.5469704321532731</v>
      </c>
      <c r="CN66" s="73" t="s">
        <v>157</v>
      </c>
      <c r="CO66" s="74" t="s">
        <v>157</v>
      </c>
    </row>
    <row r="67" s="8" customFormat="1" ht="16.5" customHeight="1">
      <c r="A67" s="18" t="s">
        <v>122</v>
      </c>
    </row>
    <row r="68" ht="13.5">
      <c r="N68" s="114"/>
    </row>
  </sheetData>
  <mergeCells count="59">
    <mergeCell ref="CG7:CG12"/>
    <mergeCell ref="CH7:CH12"/>
    <mergeCell ref="BV7:BV12"/>
    <mergeCell ref="BX7:BX12"/>
    <mergeCell ref="CE7:CE12"/>
    <mergeCell ref="CF7:CF12"/>
    <mergeCell ref="BI7:BI12"/>
    <mergeCell ref="BM7:BM12"/>
    <mergeCell ref="BR7:BR12"/>
    <mergeCell ref="BT7:BT12"/>
    <mergeCell ref="BD7:BD12"/>
    <mergeCell ref="BF7:BF12"/>
    <mergeCell ref="BG7:BG12"/>
    <mergeCell ref="BH7:BH12"/>
    <mergeCell ref="AT7:AT12"/>
    <mergeCell ref="AX7:AX12"/>
    <mergeCell ref="AY7:AY12"/>
    <mergeCell ref="BC7:BC12"/>
    <mergeCell ref="AN7:AN12"/>
    <mergeCell ref="AQ7:AQ12"/>
    <mergeCell ref="AR7:AR12"/>
    <mergeCell ref="AS7:AS12"/>
    <mergeCell ref="AI7:AI12"/>
    <mergeCell ref="AJ7:AJ12"/>
    <mergeCell ref="AK7:AK12"/>
    <mergeCell ref="AL7:AL12"/>
    <mergeCell ref="AC7:AC12"/>
    <mergeCell ref="AD7:AD12"/>
    <mergeCell ref="AE7:AE12"/>
    <mergeCell ref="AH7:AH12"/>
    <mergeCell ref="CN5:CN12"/>
    <mergeCell ref="CO5:CO12"/>
    <mergeCell ref="H6:H12"/>
    <mergeCell ref="R6:R12"/>
    <mergeCell ref="Y6:Y12"/>
    <mergeCell ref="AM6:AM12"/>
    <mergeCell ref="AP6:AP12"/>
    <mergeCell ref="BB6:BB12"/>
    <mergeCell ref="BK6:BK12"/>
    <mergeCell ref="BQ6:BQ12"/>
    <mergeCell ref="X5:X12"/>
    <mergeCell ref="CI5:CI12"/>
    <mergeCell ref="CK5:CK12"/>
    <mergeCell ref="CM5:CM12"/>
    <mergeCell ref="BU6:BU12"/>
    <mergeCell ref="BY6:BY12"/>
    <mergeCell ref="CD6:CD12"/>
    <mergeCell ref="Z7:Z12"/>
    <mergeCell ref="AA7:AA12"/>
    <mergeCell ref="AB7:AB12"/>
    <mergeCell ref="G5:G12"/>
    <mergeCell ref="T5:T12"/>
    <mergeCell ref="V5:V12"/>
    <mergeCell ref="W5:W12"/>
    <mergeCell ref="I7:I12"/>
    <mergeCell ref="B5:B12"/>
    <mergeCell ref="C5:C12"/>
    <mergeCell ref="D5:D12"/>
    <mergeCell ref="F5:F12"/>
  </mergeCells>
  <printOptions horizontalCentered="1" verticalCentered="1"/>
  <pageMargins left="0.2755905511811024" right="0.31496062992125984" top="0.984251968503937" bottom="0.1968503937007874" header="0.5118110236220472" footer="0.1968503937007874"/>
  <pageSetup horizontalDpi="200" verticalDpi="200" orientation="portrait" paperSize="9" r:id="rId1"/>
  <headerFooter alignWithMargins="0">
    <oddHeader>&amp;C全国勤労者世帯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2003-08-12T07:50:23Z</cp:lastPrinted>
  <dcterms:created xsi:type="dcterms:W3CDTF">1996-03-27T04:54:20Z</dcterms:created>
  <dcterms:modified xsi:type="dcterms:W3CDTF">2003-02-13T04:56:43Z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