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0920" windowHeight="8385" tabRatio="728" activeTab="0"/>
  </bookViews>
  <sheets>
    <sheet name="採用品目一覧" sheetId="1" r:id="rId1"/>
    <sheet name="（参考）品目一覧" sheetId="2" r:id="rId2"/>
  </sheets>
  <definedNames>
    <definedName name="_xlnm.Print_Area" localSheetId="1">'（参考）品目一覧'!$A$1:$N$147</definedName>
    <definedName name="_xlnm.Print_Area" localSheetId="0">'採用品目一覧'!$A$2:$N$298</definedName>
    <definedName name="_xlnm.Print_Titles" localSheetId="1">'（参考）品目一覧'!$1:$6</definedName>
    <definedName name="_xlnm.Print_Titles" localSheetId="0">'採用品目一覧'!$3:$4</definedName>
  </definedNames>
  <calcPr fullCalcOnLoad="1"/>
</workbook>
</file>

<file path=xl/sharedStrings.xml><?xml version="1.0" encoding="utf-8"?>
<sst xmlns="http://schemas.openxmlformats.org/spreadsheetml/2006/main" count="1288" uniqueCount="487">
  <si>
    <t>製造工業</t>
  </si>
  <si>
    <t>鉄鋼業</t>
  </si>
  <si>
    <t>素製品（鋼半製品含）</t>
  </si>
  <si>
    <t>粗鋼</t>
  </si>
  <si>
    <t>鋼半製品</t>
  </si>
  <si>
    <t>フェロアロイ</t>
  </si>
  <si>
    <t>熱間圧延鋼材</t>
  </si>
  <si>
    <t>普通鋼熱間圧延鋼材</t>
  </si>
  <si>
    <t>特殊鋼熱間圧延鋼材</t>
  </si>
  <si>
    <t>鋳鍛鋼品類</t>
  </si>
  <si>
    <t>鍛鋼品</t>
  </si>
  <si>
    <t>鋳鋼品</t>
  </si>
  <si>
    <t>磨棒鋼・線類</t>
  </si>
  <si>
    <t>銑鉄鋳物</t>
  </si>
  <si>
    <t>可鍛鋳鉄</t>
  </si>
  <si>
    <t>非鉄金属工業</t>
  </si>
  <si>
    <t>アルミニウム合金</t>
  </si>
  <si>
    <t>アルミニウム再生地金</t>
  </si>
  <si>
    <t>非鉄金属地金</t>
  </si>
  <si>
    <t>銅合金塊</t>
  </si>
  <si>
    <t>伸銅製品</t>
  </si>
  <si>
    <t>アルミニウム圧延製品</t>
  </si>
  <si>
    <t>電線ケーブル</t>
  </si>
  <si>
    <t>アルミニウム線</t>
  </si>
  <si>
    <t>アルミニウム荒引線</t>
  </si>
  <si>
    <t>非鉄金属鋳物</t>
  </si>
  <si>
    <t>ダイカスト</t>
  </si>
  <si>
    <t>銅合金鋳物</t>
  </si>
  <si>
    <t>軽合金鋳物</t>
  </si>
  <si>
    <t>その他非鉄金属製品</t>
  </si>
  <si>
    <t>アルミニウム鍛工品</t>
  </si>
  <si>
    <t>アルミニウム屑</t>
  </si>
  <si>
    <t>金属製品工業</t>
  </si>
  <si>
    <t>鉄構物</t>
  </si>
  <si>
    <t>鉄塔</t>
  </si>
  <si>
    <t>鉄骨</t>
  </si>
  <si>
    <t>橋りょう</t>
  </si>
  <si>
    <t>水門</t>
  </si>
  <si>
    <t>金属製建具</t>
  </si>
  <si>
    <t>木造住宅用サッシ</t>
  </si>
  <si>
    <t>ビル用サッシ</t>
  </si>
  <si>
    <t>アルミドア</t>
  </si>
  <si>
    <t>アルミエクステリア</t>
  </si>
  <si>
    <t>アルミ建具その他</t>
  </si>
  <si>
    <t>軽金属板製品</t>
  </si>
  <si>
    <t>飲料用缶</t>
  </si>
  <si>
    <t>その他の板製品</t>
  </si>
  <si>
    <t>その他金属製品</t>
  </si>
  <si>
    <t>粉末冶金製品</t>
  </si>
  <si>
    <t>金属製押出チューブ</t>
  </si>
  <si>
    <t>油圧機器</t>
  </si>
  <si>
    <t>油圧ポンプ</t>
  </si>
  <si>
    <t>油圧モータ・シリンダ</t>
  </si>
  <si>
    <t>油圧バルブ</t>
  </si>
  <si>
    <t>油圧ユニット</t>
  </si>
  <si>
    <t>軸受</t>
  </si>
  <si>
    <t>玉軸受</t>
  </si>
  <si>
    <t>ころ軸受</t>
  </si>
  <si>
    <t>軸受の部品</t>
  </si>
  <si>
    <t>ロボット・産業機械</t>
  </si>
  <si>
    <t>プレーバックロボット</t>
  </si>
  <si>
    <t>半導体製造装置</t>
  </si>
  <si>
    <t>金属工作機械</t>
  </si>
  <si>
    <t>研削盤</t>
  </si>
  <si>
    <t>専用機</t>
  </si>
  <si>
    <t>マシニングセンタ</t>
  </si>
  <si>
    <t>その他の金属工作機械</t>
  </si>
  <si>
    <t>金型</t>
  </si>
  <si>
    <t>機械工具</t>
  </si>
  <si>
    <t>ドリル</t>
  </si>
  <si>
    <t>ミーリングカッタ</t>
  </si>
  <si>
    <t>ギヤカッタ</t>
  </si>
  <si>
    <t>ブローチ</t>
  </si>
  <si>
    <t>その他一般機械・部品</t>
  </si>
  <si>
    <t>建設機械部品</t>
  </si>
  <si>
    <t>電気機械工業</t>
  </si>
  <si>
    <t>回転・静止電気機器</t>
  </si>
  <si>
    <t>標準変圧器</t>
  </si>
  <si>
    <t>非標準変圧器</t>
  </si>
  <si>
    <t>その他電気機械</t>
  </si>
  <si>
    <t>交通信号保安装置</t>
  </si>
  <si>
    <t>半導体</t>
  </si>
  <si>
    <t>半導体素子</t>
  </si>
  <si>
    <t>整流素子</t>
  </si>
  <si>
    <t>集積回路</t>
  </si>
  <si>
    <t>半導体集積回路</t>
  </si>
  <si>
    <t>その他集積回路</t>
  </si>
  <si>
    <t>抵抗器</t>
  </si>
  <si>
    <t>可変抵抗器</t>
  </si>
  <si>
    <t>固定抵抗器</t>
  </si>
  <si>
    <t>チップ抵抗器</t>
  </si>
  <si>
    <t>電子部品</t>
  </si>
  <si>
    <t>その他の電子部品</t>
  </si>
  <si>
    <t>コネクタ</t>
  </si>
  <si>
    <t>スイッチ</t>
  </si>
  <si>
    <t>スイッチング電源</t>
  </si>
  <si>
    <t>自動車部品</t>
  </si>
  <si>
    <t>アウトボードリテーナー</t>
  </si>
  <si>
    <t>機関部品（油ポンプ）</t>
  </si>
  <si>
    <t>機関部品（水ポンプ）</t>
  </si>
  <si>
    <t>二輪自動車部品</t>
  </si>
  <si>
    <t>ピストンピン・ボールレース</t>
  </si>
  <si>
    <t>ガラス製品</t>
  </si>
  <si>
    <t>複層ガラス</t>
  </si>
  <si>
    <t>安全ガラス</t>
  </si>
  <si>
    <t>生コンクリート</t>
  </si>
  <si>
    <t>セメント製品</t>
  </si>
  <si>
    <t>遠心力鉄筋コンクリートポール</t>
  </si>
  <si>
    <t>遠心力鉄筋コンクリート管</t>
  </si>
  <si>
    <t>遠心力鉄筋コンクリートパイル</t>
  </si>
  <si>
    <t>土木用コンクリート製品</t>
  </si>
  <si>
    <t>炭素製品</t>
  </si>
  <si>
    <t>人造黒鉛電極</t>
  </si>
  <si>
    <t>特殊炭素製品</t>
  </si>
  <si>
    <t>その他窯業・土石製品</t>
  </si>
  <si>
    <t>瓦</t>
  </si>
  <si>
    <t>人造研削材</t>
  </si>
  <si>
    <t>研削砥石</t>
  </si>
  <si>
    <t>化学工業</t>
  </si>
  <si>
    <t>化学肥料</t>
  </si>
  <si>
    <t>アンモニア</t>
  </si>
  <si>
    <t>複合肥料</t>
  </si>
  <si>
    <t>尿素</t>
  </si>
  <si>
    <t>尿素（鉱工業生産財）</t>
  </si>
  <si>
    <t>尿素（その他生産財）</t>
  </si>
  <si>
    <t>ソーダ工業品</t>
  </si>
  <si>
    <t>苛性ソーダ</t>
  </si>
  <si>
    <t>塩素</t>
  </si>
  <si>
    <t>無機化学製品</t>
  </si>
  <si>
    <t>硫酸</t>
  </si>
  <si>
    <t>シアン酢酸エステル</t>
  </si>
  <si>
    <t>りん酸</t>
  </si>
  <si>
    <t>プラスチック樹脂</t>
  </si>
  <si>
    <t>メラミン樹脂</t>
  </si>
  <si>
    <t>メタクリル樹脂</t>
  </si>
  <si>
    <t>その他化学製品</t>
  </si>
  <si>
    <t>メラミン</t>
  </si>
  <si>
    <t>触媒</t>
  </si>
  <si>
    <t>その他の有機化学</t>
  </si>
  <si>
    <t>接着剤</t>
  </si>
  <si>
    <t>瞬間接着剤</t>
  </si>
  <si>
    <t>医薬品原末・原液</t>
  </si>
  <si>
    <t>医薬品原末・原液１</t>
  </si>
  <si>
    <t>医薬品原末・原液２</t>
  </si>
  <si>
    <t>医薬品</t>
  </si>
  <si>
    <t>プラスチック製品工業</t>
  </si>
  <si>
    <t>フィルム・シート</t>
  </si>
  <si>
    <t>シート</t>
  </si>
  <si>
    <t>機械器具部品</t>
  </si>
  <si>
    <t>輸送機械用部品</t>
  </si>
  <si>
    <t>電気通信用部品</t>
  </si>
  <si>
    <t>その他の部品</t>
  </si>
  <si>
    <t>容器</t>
  </si>
  <si>
    <t>中空成形容器</t>
  </si>
  <si>
    <t>日用品雑貨</t>
  </si>
  <si>
    <t>建材・強化製品</t>
  </si>
  <si>
    <t>建材</t>
  </si>
  <si>
    <t>強化製品</t>
  </si>
  <si>
    <t>その他プラスチック製品</t>
  </si>
  <si>
    <t>パルプ・紙・紙加工品工業</t>
  </si>
  <si>
    <t>パルプ</t>
  </si>
  <si>
    <t>製紙パルプ</t>
  </si>
  <si>
    <t>紙</t>
  </si>
  <si>
    <t>新聞巻取紙</t>
  </si>
  <si>
    <t>印刷用紙（塗工類）</t>
  </si>
  <si>
    <t>印刷用紙（非塗工類）</t>
  </si>
  <si>
    <t>包装紙</t>
  </si>
  <si>
    <t>加工原紙</t>
  </si>
  <si>
    <t>フォーム用紙</t>
  </si>
  <si>
    <t>板紙</t>
  </si>
  <si>
    <t>パルプしん</t>
  </si>
  <si>
    <t>紙器用板紙</t>
  </si>
  <si>
    <t>雑板紙</t>
  </si>
  <si>
    <t>ダンボール・箱・袋</t>
  </si>
  <si>
    <t>大型紙袋</t>
  </si>
  <si>
    <t>ダンボール</t>
  </si>
  <si>
    <t>ダンボール外装箱</t>
  </si>
  <si>
    <t>その他紙製品</t>
  </si>
  <si>
    <t>ノート</t>
  </si>
  <si>
    <t>紙管</t>
  </si>
  <si>
    <t>繊維工業</t>
  </si>
  <si>
    <t>化繊・紡績</t>
  </si>
  <si>
    <t>化繊</t>
  </si>
  <si>
    <t>紡績糸</t>
  </si>
  <si>
    <t>織物</t>
  </si>
  <si>
    <t>合成繊維織物</t>
  </si>
  <si>
    <t>染色整理</t>
  </si>
  <si>
    <t>衣類</t>
  </si>
  <si>
    <t>外衣</t>
  </si>
  <si>
    <t>靴下</t>
  </si>
  <si>
    <t>その他繊維製品</t>
  </si>
  <si>
    <t>合繊綱</t>
  </si>
  <si>
    <t>ニット生地</t>
  </si>
  <si>
    <t>細幅織物</t>
  </si>
  <si>
    <t>レース生地</t>
  </si>
  <si>
    <t>冷凍調理品</t>
  </si>
  <si>
    <t>乳製品</t>
  </si>
  <si>
    <t>処理牛乳</t>
  </si>
  <si>
    <t>その他の乳製品</t>
  </si>
  <si>
    <t>調味料</t>
  </si>
  <si>
    <t>みそ</t>
  </si>
  <si>
    <t>しょうゆ</t>
  </si>
  <si>
    <t>畜産製品</t>
  </si>
  <si>
    <t>枝肉</t>
  </si>
  <si>
    <t>肉製品</t>
  </si>
  <si>
    <t>惣菜</t>
  </si>
  <si>
    <t>飲料</t>
  </si>
  <si>
    <t>清酒</t>
  </si>
  <si>
    <t>清涼飲料</t>
  </si>
  <si>
    <t>その他食料品工業製品</t>
  </si>
  <si>
    <t>小麦粉</t>
  </si>
  <si>
    <t>その他食料品</t>
  </si>
  <si>
    <t>水産練製品</t>
  </si>
  <si>
    <t>食パン</t>
  </si>
  <si>
    <t>米菓</t>
  </si>
  <si>
    <t>豆腐・油揚</t>
  </si>
  <si>
    <t>ゴム製品工業</t>
  </si>
  <si>
    <t>ゴムホース</t>
  </si>
  <si>
    <t>スポンジ製品</t>
  </si>
  <si>
    <t>その他工業用ゴム製品</t>
  </si>
  <si>
    <t>木材・木製品工業</t>
  </si>
  <si>
    <t>製材品</t>
  </si>
  <si>
    <t>木材チップ</t>
  </si>
  <si>
    <t>ガスメーター</t>
  </si>
  <si>
    <t>その他製品工業</t>
  </si>
  <si>
    <t>ファスナー</t>
  </si>
  <si>
    <t>都市ガス</t>
  </si>
  <si>
    <t>経済産業省</t>
  </si>
  <si>
    <t>県</t>
  </si>
  <si>
    <t>県</t>
  </si>
  <si>
    <t>中部経済産業局</t>
  </si>
  <si>
    <t>t</t>
  </si>
  <si>
    <t>生・鉱</t>
  </si>
  <si>
    <t>建</t>
  </si>
  <si>
    <t>資</t>
  </si>
  <si>
    <t>非耐</t>
  </si>
  <si>
    <t>耐</t>
  </si>
  <si>
    <t>生・他</t>
  </si>
  <si>
    <t>㎏</t>
  </si>
  <si>
    <t>電力</t>
  </si>
  <si>
    <t>非耐久消費財</t>
  </si>
  <si>
    <t>耐久消費財</t>
  </si>
  <si>
    <t>建設財</t>
  </si>
  <si>
    <t>資本財</t>
  </si>
  <si>
    <t>その他用</t>
  </si>
  <si>
    <t>Capital goods</t>
  </si>
  <si>
    <t>Construction  goods</t>
  </si>
  <si>
    <t>Non-Durable consumer goods</t>
  </si>
  <si>
    <t>For mining and manufacturing</t>
  </si>
  <si>
    <t>PPC用紙</t>
  </si>
  <si>
    <t>（参考）</t>
  </si>
  <si>
    <t>電気</t>
  </si>
  <si>
    <t>鉱工業</t>
  </si>
  <si>
    <t xml:space="preserve"> </t>
  </si>
  <si>
    <t>アルミニウム、亜鉛計</t>
  </si>
  <si>
    <t>銅・銅合金鋳物合計</t>
  </si>
  <si>
    <t>アルミニウム鋳物計</t>
  </si>
  <si>
    <t>鍛工品アルミニウム系計</t>
  </si>
  <si>
    <t>完成品、完成品換算分</t>
  </si>
  <si>
    <t>缶体</t>
  </si>
  <si>
    <t>超硬チップを除く</t>
  </si>
  <si>
    <t>軸受ユニット用除く</t>
  </si>
  <si>
    <t>上記以外の金属工作機械</t>
  </si>
  <si>
    <t>合計</t>
  </si>
  <si>
    <t>木工用除く</t>
  </si>
  <si>
    <t>ねじフライス含む</t>
  </si>
  <si>
    <t>厚膜集積回路を含む</t>
  </si>
  <si>
    <t>通信・電子装置用</t>
  </si>
  <si>
    <t>電力会社向、その他向</t>
  </si>
  <si>
    <t>合わせガラス、強化ガラス</t>
  </si>
  <si>
    <t>研削砥石合計</t>
  </si>
  <si>
    <t>メラミン樹脂計</t>
  </si>
  <si>
    <t>メタクリル樹脂計</t>
  </si>
  <si>
    <t>触媒計</t>
  </si>
  <si>
    <t>製紙パルプ計</t>
  </si>
  <si>
    <t>包装用紙計</t>
  </si>
  <si>
    <t>雑板紙計</t>
  </si>
  <si>
    <t>段ボールシート計</t>
  </si>
  <si>
    <t>化学繊維合計</t>
  </si>
  <si>
    <t>綿、ビスコーススフ、合繊糸</t>
  </si>
  <si>
    <t>合繊織物計</t>
  </si>
  <si>
    <t>織物、ニット生地計</t>
  </si>
  <si>
    <t>ニット生地計</t>
  </si>
  <si>
    <t>細幅織物計</t>
  </si>
  <si>
    <t>レース生地計</t>
  </si>
  <si>
    <t>樹脂製、金属製</t>
  </si>
  <si>
    <t>県（薬事統計）</t>
  </si>
  <si>
    <t>機関部品（水ポンプ）</t>
  </si>
  <si>
    <t>ピストンピン・ボールレース</t>
  </si>
  <si>
    <t>リン酸</t>
  </si>
  <si>
    <t>印刷用紙（塗工類）</t>
  </si>
  <si>
    <t>印刷用紙（非塗工類）</t>
  </si>
  <si>
    <t>紙器用板紙</t>
  </si>
  <si>
    <t>冷凍調理品</t>
  </si>
  <si>
    <t>鉱工業　Ｍining and manufacturing</t>
  </si>
  <si>
    <t>最終需要財　Ｆinal demand goods</t>
  </si>
  <si>
    <t>生産財　Ｐroducer goods</t>
  </si>
  <si>
    <t>投資財　Ｉnvestment goods</t>
  </si>
  <si>
    <t>消費財　Ｃonsumer goods</t>
  </si>
  <si>
    <t>鉱工業用</t>
  </si>
  <si>
    <t>生産財</t>
  </si>
  <si>
    <t>品目数</t>
  </si>
  <si>
    <t>電力・ガス事業</t>
  </si>
  <si>
    <t xml:space="preserve"> </t>
  </si>
  <si>
    <t xml:space="preserve"> </t>
  </si>
  <si>
    <t>半導体集積回路</t>
  </si>
  <si>
    <t xml:space="preserve"> </t>
  </si>
  <si>
    <t>アウトボードリテーナー</t>
  </si>
  <si>
    <t>機関部品（油ポンプ）</t>
  </si>
  <si>
    <t>For others</t>
  </si>
  <si>
    <t>複合肥料</t>
  </si>
  <si>
    <t>業種名（生産指数/在庫指数品目数）</t>
  </si>
  <si>
    <t>個別品目名</t>
  </si>
  <si>
    <t>企業物価指数でデフレート</t>
  </si>
  <si>
    <t>食料品
工業</t>
  </si>
  <si>
    <t>定義範囲</t>
  </si>
  <si>
    <t>単位</t>
  </si>
  <si>
    <t>財別</t>
  </si>
  <si>
    <t>生産</t>
  </si>
  <si>
    <t>在庫</t>
  </si>
  <si>
    <t>粗鋼合計</t>
  </si>
  <si>
    <t>鋼半製品計</t>
  </si>
  <si>
    <t>フェロアロイ合計</t>
  </si>
  <si>
    <t>特殊鋼熱間圧延鋼材計</t>
  </si>
  <si>
    <t>鍛鋼品（打放）計</t>
  </si>
  <si>
    <t>鋳鋼品（鋳放）計</t>
  </si>
  <si>
    <t>磨棒鋼・鋼線</t>
  </si>
  <si>
    <t>銑鉄鋳物合計</t>
  </si>
  <si>
    <t>管継手用、その他</t>
  </si>
  <si>
    <t>アルミニウム合金地金</t>
  </si>
  <si>
    <t>伸銅製品合計</t>
  </si>
  <si>
    <t>押出計</t>
  </si>
  <si>
    <t>工業</t>
  </si>
  <si>
    <t>工業</t>
  </si>
  <si>
    <t>窯業・</t>
  </si>
  <si>
    <t>土石製品</t>
  </si>
  <si>
    <t>産業総合(鉱工業、電力･ガス事業）</t>
  </si>
  <si>
    <t>うす板ばね</t>
  </si>
  <si>
    <t>旋盤</t>
  </si>
  <si>
    <t>歯切り盤及び歯車仕上げ機械</t>
  </si>
  <si>
    <t>個装・内装機械</t>
  </si>
  <si>
    <t>監視制御装置</t>
  </si>
  <si>
    <t>タンタル電解コンデンサ</t>
  </si>
  <si>
    <t>プリント配線板</t>
  </si>
  <si>
    <t>基板（白基板）</t>
  </si>
  <si>
    <t>工具材</t>
  </si>
  <si>
    <t>フィルム</t>
  </si>
  <si>
    <t>浴槽</t>
  </si>
  <si>
    <t>情報記録紙</t>
  </si>
  <si>
    <t>管継手</t>
  </si>
  <si>
    <t>印刷業</t>
  </si>
  <si>
    <t>-</t>
  </si>
  <si>
    <t>アルミニウム再生地金</t>
  </si>
  <si>
    <t>経済産業省</t>
  </si>
  <si>
    <t>電子機器用のものを除く</t>
  </si>
  <si>
    <t>炭素・金属・酸化金属皮膜・その他固定</t>
  </si>
  <si>
    <t>普通化成、高度化成</t>
  </si>
  <si>
    <t>軟質製品計、硬質製品</t>
  </si>
  <si>
    <t>紙器用板紙計</t>
  </si>
  <si>
    <t>可鍛鋳鉄・鋼管・非鉄金属製</t>
  </si>
  <si>
    <t>ふとん計</t>
  </si>
  <si>
    <t>油圧ユニット</t>
  </si>
  <si>
    <t>シーケンスロボット</t>
  </si>
  <si>
    <t>半導体素子</t>
  </si>
  <si>
    <t>可変抵抗器</t>
  </si>
  <si>
    <t>プリント配線板</t>
  </si>
  <si>
    <t>情報記録紙</t>
  </si>
  <si>
    <t>アセテート織物</t>
  </si>
  <si>
    <t>ふとん</t>
  </si>
  <si>
    <t>管継手</t>
  </si>
  <si>
    <t>(導体t：被膜部分を除いた重量)</t>
  </si>
  <si>
    <r>
      <t>参考：</t>
    </r>
    <r>
      <rPr>
        <b/>
        <sz val="14"/>
        <rFont val="HG丸ｺﾞｼｯｸM-PRO"/>
        <family val="3"/>
      </rPr>
      <t>業種別・財別品目一覧</t>
    </r>
    <r>
      <rPr>
        <b/>
        <sz val="10"/>
        <rFont val="ＭＳ 明朝"/>
        <family val="1"/>
      </rPr>
      <t>（生産・在庫を一括｡ウェイトは一覧表参照。在庫指数非採用品目は太字、財別が２財にわたる品目は斜体。）</t>
    </r>
  </si>
  <si>
    <t>　</t>
  </si>
  <si>
    <t>(新ゴム量t:天然ゴムと合成ゴムを合算)</t>
  </si>
  <si>
    <t>注2:業種分類は基本的に日本標準産業分類の中分類に準拠しているが、利用上の便宜を図り、次のとおり若干の組み替えを行っている（かっこ内は産業分類番号）。</t>
  </si>
  <si>
    <t>その他</t>
  </si>
  <si>
    <t>　　そのため、業種分類と特殊分類では採用品目数が一致していない。</t>
  </si>
  <si>
    <r>
      <t>注１：特殊分類指数作成については、“</t>
    </r>
    <r>
      <rPr>
        <b/>
        <sz val="9"/>
        <rFont val="ＭＳ Ｐ明朝"/>
        <family val="1"/>
      </rPr>
      <t>尿素”</t>
    </r>
    <r>
      <rPr>
        <sz val="9"/>
        <rFont val="ＭＳ Ｐ明朝"/>
        <family val="1"/>
      </rPr>
      <t>の品目用途が２財にわたるため、ウェイトを分割して財ごとに集計している。</t>
    </r>
  </si>
  <si>
    <t>ウェイト（２０１０）</t>
  </si>
  <si>
    <t>鉱工業(187/116)</t>
  </si>
  <si>
    <t>製造工業(187/116)</t>
  </si>
  <si>
    <t>鉄鋼業(10/9)</t>
  </si>
  <si>
    <t>非鉄金属工業(13/6)</t>
  </si>
  <si>
    <t>アルミニウム二次精錬</t>
  </si>
  <si>
    <t>導体t</t>
  </si>
  <si>
    <t>通信用ケーブル</t>
  </si>
  <si>
    <t>Kmコア</t>
  </si>
  <si>
    <t>金属製品工業(15/8)</t>
  </si>
  <si>
    <t>ばね</t>
  </si>
  <si>
    <t>千本</t>
  </si>
  <si>
    <t>はん用・生産用・業務用機械工業(26/11)</t>
  </si>
  <si>
    <t>ユニット用含む、企業物価指数でデフレート</t>
  </si>
  <si>
    <t>千円</t>
  </si>
  <si>
    <t>ユニット用含む、企業物価指数でデフレート</t>
  </si>
  <si>
    <t>千個</t>
  </si>
  <si>
    <t>kg</t>
  </si>
  <si>
    <t>シーケンスロボット</t>
  </si>
  <si>
    <t>台</t>
  </si>
  <si>
    <t>百万円</t>
  </si>
  <si>
    <t>産業用ロボット部品・付帯装置</t>
  </si>
  <si>
    <t>個</t>
  </si>
  <si>
    <t>超硬工具</t>
  </si>
  <si>
    <t>業務用機械</t>
  </si>
  <si>
    <t>電気機械工業(20/ 3)</t>
  </si>
  <si>
    <t>kVA</t>
  </si>
  <si>
    <t>コンデンサ</t>
  </si>
  <si>
    <t>小型電動機</t>
  </si>
  <si>
    <t>半固定、その他可変</t>
  </si>
  <si>
    <t>その他の固定コンデンサ</t>
  </si>
  <si>
    <t>㎡</t>
  </si>
  <si>
    <t>百万個</t>
  </si>
  <si>
    <t>輸送機械工業(7/2)</t>
  </si>
  <si>
    <t>自動車ボデー</t>
  </si>
  <si>
    <t>小型バスボデー</t>
  </si>
  <si>
    <t>大型バスボデー</t>
  </si>
  <si>
    <t>シャシー及び車体部品</t>
  </si>
  <si>
    <t>百万円</t>
  </si>
  <si>
    <t>窯業・土石製品工業(14/10)</t>
  </si>
  <si>
    <t>㎥</t>
  </si>
  <si>
    <t>県</t>
  </si>
  <si>
    <t>県、経済産業省</t>
  </si>
  <si>
    <t>経済産業省</t>
  </si>
  <si>
    <t>護岸用、道路用</t>
  </si>
  <si>
    <t>ファインセラミックス</t>
  </si>
  <si>
    <t>千枚</t>
  </si>
  <si>
    <t>化学工業(20/20)</t>
  </si>
  <si>
    <t>尿素計</t>
  </si>
  <si>
    <t>塩素ガス、液体塩素</t>
  </si>
  <si>
    <t>硝酸（９８％換算）</t>
  </si>
  <si>
    <t>プラスチック製品工業(11/9)</t>
  </si>
  <si>
    <t>フィルム</t>
  </si>
  <si>
    <t>その他の製品</t>
  </si>
  <si>
    <t>パルプ・紙・紙加工品工業(17/15)</t>
  </si>
  <si>
    <t>ＰＰＣ用紙</t>
  </si>
  <si>
    <t>千袋</t>
  </si>
  <si>
    <t>千㎡</t>
  </si>
  <si>
    <t>繊維工業(12/11)</t>
  </si>
  <si>
    <t>アセテート織物</t>
  </si>
  <si>
    <t>ニット・織物製</t>
  </si>
  <si>
    <t>千点</t>
  </si>
  <si>
    <t>ふとん</t>
  </si>
  <si>
    <t>枚</t>
  </si>
  <si>
    <t>食料品工業(15/10)</t>
  </si>
  <si>
    <t>農林水産省</t>
  </si>
  <si>
    <t>kl</t>
  </si>
  <si>
    <t>惣菜</t>
  </si>
  <si>
    <t>その他工業(7/2)</t>
  </si>
  <si>
    <t>ゴムホース計</t>
  </si>
  <si>
    <t>新ゴム量t</t>
  </si>
  <si>
    <t>平版印刷</t>
  </si>
  <si>
    <t>千㎥</t>
  </si>
  <si>
    <t>km</t>
  </si>
  <si>
    <t>産業総合(189/117)</t>
  </si>
  <si>
    <t>電力・ガス事業(2/1)</t>
  </si>
  <si>
    <t>Mwh</t>
  </si>
  <si>
    <t>中部経済産業局
北陸支局</t>
  </si>
  <si>
    <t>百万kcal</t>
  </si>
  <si>
    <t>資料出所
（２０１０）</t>
  </si>
  <si>
    <t>通信用ケーブル</t>
  </si>
  <si>
    <t>はん用・生産用・業務用
機械工業</t>
  </si>
  <si>
    <t>産業用ロボット部品・付帯装置</t>
  </si>
  <si>
    <t>コンデンサ</t>
  </si>
  <si>
    <t>小型電動機</t>
  </si>
  <si>
    <t>その他の固定コンデンサ</t>
  </si>
  <si>
    <t>輸送機械工　　業</t>
  </si>
  <si>
    <t>大型バスボデー</t>
  </si>
  <si>
    <t>小型バスボデー</t>
  </si>
  <si>
    <t>シャシー及び車体部品</t>
  </si>
  <si>
    <t>酸化チタン</t>
  </si>
  <si>
    <t>酸化チタン計</t>
  </si>
  <si>
    <t>その他の製品</t>
  </si>
  <si>
    <t>合繊綱</t>
  </si>
  <si>
    <t>惣菜</t>
  </si>
  <si>
    <t>枝肉</t>
  </si>
  <si>
    <t>その他工業用ゴム製品</t>
  </si>
  <si>
    <t>水門</t>
  </si>
  <si>
    <t>酸化チタン</t>
  </si>
  <si>
    <t>硝酸（９８％換算）</t>
  </si>
  <si>
    <t>平版印刷</t>
  </si>
  <si>
    <t>半導体製造装置及びフラットパネルディスプレイ製造装置</t>
  </si>
  <si>
    <t>デカ</t>
  </si>
  <si>
    <t>５　採用品目一覧表</t>
  </si>
  <si>
    <t>（ⅱ）電気機械工業 ＝ 電子部品・デバイス・電子回路製造業製造業（28）＋電気機械器具製造業（29）＋情報通信機械器具製造業（30）
　　　　　　　　　　　　　</t>
  </si>
  <si>
    <t xml:space="preserve">（ⅰ）はん用・生産用・業務用機械工業 ＝ はん用機械器具製造業（25）＋生産用機械器具製造業（26）＋業務用機械器具製造業（27）
</t>
  </si>
  <si>
    <t xml:space="preserve">（ⅲ）食料品工業 ＝ 食料品製造業（09）＋飲料・たばこ・飼料製造業（10）
</t>
  </si>
  <si>
    <t>（ⅳ）その他の工業 ＝ 木材・木製品製造業（12）＋印刷・同関連業（15）＋ゴム製品製造業＋（19）その他の製造業（32）
　　　　　　　　　　　　　</t>
  </si>
  <si>
    <t xml:space="preserve">（ⅴ）機械工業（参考系列）＝ はん用・生産用・業務用機械工業＋電気機械工業＋輸送機械工業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</si>
</sst>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▲ &quot;#,##0.0"/>
    <numFmt numFmtId="178" formatCode="#,##0.0_ "/>
    <numFmt numFmtId="179" formatCode="0_ "/>
    <numFmt numFmtId="180" formatCode="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#,##0.0;[Red]\-#,##0.0"/>
    <numFmt numFmtId="187" formatCode="0.0_ ;[Red]\-0.0\ "/>
    <numFmt numFmtId="188" formatCode="0_);[Red]\(0\)"/>
    <numFmt numFmtId="189" formatCode="0.0_);[Red]\(0.0\)"/>
    <numFmt numFmtId="190" formatCode="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i/>
      <sz val="9"/>
      <color indexed="8"/>
      <name val="HG丸ｺﾞｼｯｸM-PRO"/>
      <family val="3"/>
    </font>
    <font>
      <i/>
      <sz val="9"/>
      <name val="HG丸ｺﾞｼｯｸM-PRO"/>
      <family val="3"/>
    </font>
    <font>
      <b/>
      <sz val="8"/>
      <name val="HG丸ｺﾞｼｯｸM-PRO"/>
      <family val="3"/>
    </font>
    <font>
      <sz val="9"/>
      <color indexed="8"/>
      <name val="HG丸ｺﾞｼｯｸM-PRO"/>
      <family val="3"/>
    </font>
    <font>
      <i/>
      <sz val="8"/>
      <name val="HG丸ｺﾞｼｯｸM-PRO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8.5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16" xfId="63" applyNumberFormat="1" applyFont="1" applyFill="1" applyBorder="1">
      <alignment/>
      <protection/>
    </xf>
    <xf numFmtId="179" fontId="11" fillId="0" borderId="35" xfId="63" applyNumberFormat="1" applyFont="1" applyFill="1" applyBorder="1">
      <alignment/>
      <protection/>
    </xf>
    <xf numFmtId="179" fontId="12" fillId="0" borderId="35" xfId="63" applyNumberFormat="1" applyFont="1" applyFill="1" applyBorder="1">
      <alignment/>
      <protection/>
    </xf>
    <xf numFmtId="0" fontId="11" fillId="0" borderId="35" xfId="63" applyFont="1" applyFill="1" applyBorder="1">
      <alignment/>
      <protection/>
    </xf>
    <xf numFmtId="179" fontId="10" fillId="0" borderId="34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vertical="center"/>
    </xf>
    <xf numFmtId="179" fontId="10" fillId="0" borderId="36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37" xfId="0" applyNumberFormat="1" applyFont="1" applyBorder="1" applyAlignment="1">
      <alignment vertical="center"/>
    </xf>
    <xf numFmtId="179" fontId="10" fillId="0" borderId="38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179" fontId="10" fillId="0" borderId="39" xfId="0" applyNumberFormat="1" applyFont="1" applyBorder="1" applyAlignment="1">
      <alignment vertical="center"/>
    </xf>
    <xf numFmtId="179" fontId="10" fillId="0" borderId="40" xfId="0" applyNumberFormat="1" applyFont="1" applyBorder="1" applyAlignment="1">
      <alignment vertical="center"/>
    </xf>
    <xf numFmtId="179" fontId="12" fillId="0" borderId="36" xfId="63" applyNumberFormat="1" applyFont="1" applyFill="1" applyBorder="1">
      <alignment/>
      <protection/>
    </xf>
    <xf numFmtId="179" fontId="11" fillId="0" borderId="36" xfId="63" applyNumberFormat="1" applyFont="1" applyFill="1" applyBorder="1">
      <alignment/>
      <protection/>
    </xf>
    <xf numFmtId="179" fontId="10" fillId="0" borderId="41" xfId="0" applyNumberFormat="1" applyFont="1" applyBorder="1" applyAlignment="1">
      <alignment vertical="center"/>
    </xf>
    <xf numFmtId="0" fontId="10" fillId="0" borderId="37" xfId="63" applyFont="1" applyFill="1" applyBorder="1">
      <alignment/>
      <protection/>
    </xf>
    <xf numFmtId="0" fontId="11" fillId="0" borderId="37" xfId="63" applyFont="1" applyFill="1" applyBorder="1">
      <alignment/>
      <protection/>
    </xf>
    <xf numFmtId="0" fontId="12" fillId="0" borderId="37" xfId="63" applyFont="1" applyFill="1" applyBorder="1">
      <alignment/>
      <protection/>
    </xf>
    <xf numFmtId="0" fontId="10" fillId="0" borderId="40" xfId="63" applyFont="1" applyFill="1" applyBorder="1">
      <alignment/>
      <protection/>
    </xf>
    <xf numFmtId="179" fontId="10" fillId="0" borderId="41" xfId="0" applyNumberFormat="1" applyFont="1" applyBorder="1" applyAlignment="1">
      <alignment vertical="center" shrinkToFit="1"/>
    </xf>
    <xf numFmtId="0" fontId="10" fillId="0" borderId="36" xfId="63" applyFont="1" applyFill="1" applyBorder="1" applyAlignment="1">
      <alignment horizontal="left" vertical="justify"/>
      <protection/>
    </xf>
    <xf numFmtId="0" fontId="13" fillId="0" borderId="36" xfId="0" applyFont="1" applyBorder="1" applyAlignment="1">
      <alignment horizontal="left" vertical="justify"/>
    </xf>
    <xf numFmtId="179" fontId="10" fillId="0" borderId="42" xfId="0" applyNumberFormat="1" applyFont="1" applyBorder="1" applyAlignment="1">
      <alignment vertical="center"/>
    </xf>
    <xf numFmtId="179" fontId="10" fillId="0" borderId="43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31" xfId="0" applyNumberFormat="1" applyFont="1" applyBorder="1" applyAlignment="1">
      <alignment vertical="center"/>
    </xf>
    <xf numFmtId="179" fontId="10" fillId="0" borderId="44" xfId="0" applyNumberFormat="1" applyFont="1" applyBorder="1" applyAlignment="1">
      <alignment vertical="center"/>
    </xf>
    <xf numFmtId="179" fontId="10" fillId="0" borderId="45" xfId="0" applyNumberFormat="1" applyFont="1" applyBorder="1" applyAlignment="1">
      <alignment vertical="center"/>
    </xf>
    <xf numFmtId="179" fontId="10" fillId="0" borderId="46" xfId="62" applyNumberFormat="1" applyFont="1" applyBorder="1" applyAlignment="1">
      <alignment horizontal="left"/>
      <protection/>
    </xf>
    <xf numFmtId="179" fontId="10" fillId="0" borderId="47" xfId="0" applyNumberFormat="1" applyFont="1" applyBorder="1" applyAlignment="1">
      <alignment vertical="center"/>
    </xf>
    <xf numFmtId="179" fontId="10" fillId="0" borderId="48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9" fontId="10" fillId="0" borderId="49" xfId="62" applyNumberFormat="1" applyFont="1" applyBorder="1" applyAlignment="1">
      <alignment horizontal="left"/>
      <protection/>
    </xf>
    <xf numFmtId="179" fontId="10" fillId="0" borderId="50" xfId="0" applyNumberFormat="1" applyFont="1" applyBorder="1" applyAlignment="1">
      <alignment vertical="center"/>
    </xf>
    <xf numFmtId="179" fontId="10" fillId="0" borderId="51" xfId="62" applyNumberFormat="1" applyFont="1" applyBorder="1" applyAlignment="1">
      <alignment horizontal="left"/>
      <protection/>
    </xf>
    <xf numFmtId="179" fontId="10" fillId="0" borderId="49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vertical="center"/>
    </xf>
    <xf numFmtId="179" fontId="10" fillId="0" borderId="52" xfId="0" applyNumberFormat="1" applyFont="1" applyBorder="1" applyAlignment="1">
      <alignment horizontal="distributed" vertical="center"/>
    </xf>
    <xf numFmtId="179" fontId="10" fillId="0" borderId="41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vertical="center" wrapText="1"/>
    </xf>
    <xf numFmtId="179" fontId="10" fillId="0" borderId="49" xfId="0" applyNumberFormat="1" applyFont="1" applyBorder="1" applyAlignment="1">
      <alignment vertical="center" wrapText="1"/>
    </xf>
    <xf numFmtId="179" fontId="10" fillId="0" borderId="53" xfId="0" applyNumberFormat="1" applyFont="1" applyBorder="1" applyAlignment="1">
      <alignment horizontal="distributed" vertical="center"/>
    </xf>
    <xf numFmtId="179" fontId="10" fillId="0" borderId="54" xfId="0" applyNumberFormat="1" applyFont="1" applyBorder="1" applyAlignment="1">
      <alignment horizontal="distributed" vertical="center"/>
    </xf>
    <xf numFmtId="179" fontId="10" fillId="0" borderId="55" xfId="0" applyNumberFormat="1" applyFont="1" applyBorder="1" applyAlignment="1">
      <alignment horizontal="distributed" vertical="center"/>
    </xf>
    <xf numFmtId="179" fontId="10" fillId="0" borderId="35" xfId="0" applyNumberFormat="1" applyFont="1" applyBorder="1" applyAlignment="1">
      <alignment horizontal="distributed" vertical="center"/>
    </xf>
    <xf numFmtId="179" fontId="10" fillId="0" borderId="37" xfId="0" applyNumberFormat="1" applyFont="1" applyBorder="1" applyAlignment="1">
      <alignment horizontal="distributed" vertical="center"/>
    </xf>
    <xf numFmtId="179" fontId="10" fillId="0" borderId="56" xfId="0" applyNumberFormat="1" applyFont="1" applyBorder="1" applyAlignment="1">
      <alignment vertical="center"/>
    </xf>
    <xf numFmtId="179" fontId="11" fillId="0" borderId="26" xfId="0" applyNumberFormat="1" applyFont="1" applyBorder="1" applyAlignment="1">
      <alignment vertical="center" wrapText="1"/>
    </xf>
    <xf numFmtId="179" fontId="14" fillId="0" borderId="57" xfId="0" applyNumberFormat="1" applyFont="1" applyBorder="1" applyAlignment="1">
      <alignment horizontal="center" vertical="center" wrapText="1"/>
    </xf>
    <xf numFmtId="179" fontId="10" fillId="0" borderId="52" xfId="0" applyNumberFormat="1" applyFont="1" applyBorder="1" applyAlignment="1">
      <alignment vertical="center"/>
    </xf>
    <xf numFmtId="179" fontId="10" fillId="0" borderId="58" xfId="0" applyNumberFormat="1" applyFont="1" applyBorder="1" applyAlignment="1">
      <alignment vertical="center"/>
    </xf>
    <xf numFmtId="179" fontId="10" fillId="0" borderId="59" xfId="0" applyNumberFormat="1" applyFont="1" applyBorder="1" applyAlignment="1">
      <alignment vertical="center"/>
    </xf>
    <xf numFmtId="179" fontId="10" fillId="0" borderId="60" xfId="0" applyNumberFormat="1" applyFont="1" applyBorder="1" applyAlignment="1">
      <alignment vertical="center"/>
    </xf>
    <xf numFmtId="179" fontId="10" fillId="0" borderId="61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27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center" vertical="justify"/>
    </xf>
    <xf numFmtId="179" fontId="10" fillId="0" borderId="62" xfId="0" applyNumberFormat="1" applyFont="1" applyBorder="1" applyAlignment="1">
      <alignment vertical="center"/>
    </xf>
    <xf numFmtId="179" fontId="10" fillId="0" borderId="63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horizontal="distributed" vertical="center"/>
    </xf>
    <xf numFmtId="179" fontId="10" fillId="0" borderId="64" xfId="0" applyNumberFormat="1" applyFont="1" applyBorder="1" applyAlignment="1">
      <alignment horizontal="distributed" vertical="center"/>
    </xf>
    <xf numFmtId="0" fontId="10" fillId="0" borderId="31" xfId="63" applyFont="1" applyFill="1" applyBorder="1">
      <alignment/>
      <protection/>
    </xf>
    <xf numFmtId="0" fontId="11" fillId="0" borderId="65" xfId="63" applyFont="1" applyFill="1" applyBorder="1">
      <alignment/>
      <protection/>
    </xf>
    <xf numFmtId="179" fontId="12" fillId="0" borderId="66" xfId="63" applyNumberFormat="1" applyFont="1" applyFill="1" applyBorder="1">
      <alignment/>
      <protection/>
    </xf>
    <xf numFmtId="179" fontId="11" fillId="0" borderId="52" xfId="63" applyNumberFormat="1" applyFont="1" applyFill="1" applyBorder="1">
      <alignment/>
      <protection/>
    </xf>
    <xf numFmtId="179" fontId="11" fillId="0" borderId="35" xfId="0" applyNumberFormat="1" applyFont="1" applyBorder="1" applyAlignment="1">
      <alignment vertical="center"/>
    </xf>
    <xf numFmtId="179" fontId="11" fillId="0" borderId="66" xfId="0" applyNumberFormat="1" applyFont="1" applyBorder="1" applyAlignment="1">
      <alignment vertical="center"/>
    </xf>
    <xf numFmtId="179" fontId="11" fillId="0" borderId="66" xfId="63" applyNumberFormat="1" applyFont="1" applyFill="1" applyBorder="1">
      <alignment/>
      <protection/>
    </xf>
    <xf numFmtId="179" fontId="12" fillId="0" borderId="52" xfId="63" applyNumberFormat="1" applyFont="1" applyFill="1" applyBorder="1">
      <alignment/>
      <protection/>
    </xf>
    <xf numFmtId="179" fontId="11" fillId="0" borderId="66" xfId="63" applyNumberFormat="1" applyFont="1" applyFill="1" applyBorder="1" applyAlignment="1">
      <alignment vertical="center" shrinkToFit="1"/>
      <protection/>
    </xf>
    <xf numFmtId="179" fontId="16" fillId="0" borderId="35" xfId="63" applyNumberFormat="1" applyFont="1" applyFill="1" applyBorder="1">
      <alignment/>
      <protection/>
    </xf>
    <xf numFmtId="0" fontId="12" fillId="0" borderId="35" xfId="63" applyFont="1" applyFill="1" applyBorder="1">
      <alignment/>
      <protection/>
    </xf>
    <xf numFmtId="0" fontId="11" fillId="0" borderId="66" xfId="63" applyFont="1" applyFill="1" applyBorder="1">
      <alignment/>
      <protection/>
    </xf>
    <xf numFmtId="0" fontId="11" fillId="0" borderId="52" xfId="63" applyFont="1" applyFill="1" applyBorder="1">
      <alignment/>
      <protection/>
    </xf>
    <xf numFmtId="179" fontId="11" fillId="0" borderId="67" xfId="0" applyNumberFormat="1" applyFont="1" applyBorder="1" applyAlignment="1">
      <alignment vertical="center"/>
    </xf>
    <xf numFmtId="179" fontId="11" fillId="0" borderId="37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vertical="center"/>
    </xf>
    <xf numFmtId="179" fontId="11" fillId="0" borderId="41" xfId="63" applyNumberFormat="1" applyFont="1" applyFill="1" applyBorder="1">
      <alignment/>
      <protection/>
    </xf>
    <xf numFmtId="179" fontId="12" fillId="0" borderId="37" xfId="63" applyNumberFormat="1" applyFont="1" applyFill="1" applyBorder="1">
      <alignment/>
      <protection/>
    </xf>
    <xf numFmtId="179" fontId="11" fillId="0" borderId="41" xfId="0" applyNumberFormat="1" applyFont="1" applyBorder="1" applyAlignment="1">
      <alignment vertical="center"/>
    </xf>
    <xf numFmtId="179" fontId="11" fillId="0" borderId="0" xfId="63" applyNumberFormat="1" applyFont="1" applyFill="1" applyBorder="1">
      <alignment/>
      <protection/>
    </xf>
    <xf numFmtId="179" fontId="11" fillId="0" borderId="0" xfId="0" applyNumberFormat="1" applyFont="1" applyBorder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2" fillId="0" borderId="17" xfId="63" applyNumberFormat="1" applyFont="1" applyFill="1" applyBorder="1">
      <alignment/>
      <protection/>
    </xf>
    <xf numFmtId="179" fontId="12" fillId="0" borderId="0" xfId="63" applyNumberFormat="1" applyFont="1" applyFill="1" applyBorder="1">
      <alignment/>
      <protection/>
    </xf>
    <xf numFmtId="179" fontId="17" fillId="0" borderId="0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79" fontId="12" fillId="0" borderId="12" xfId="63" applyNumberFormat="1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17" xfId="63" applyFont="1" applyFill="1" applyBorder="1">
      <alignment/>
      <protection/>
    </xf>
    <xf numFmtId="0" fontId="12" fillId="0" borderId="0" xfId="63" applyFont="1" applyFill="1" applyBorder="1">
      <alignment/>
      <protection/>
    </xf>
    <xf numFmtId="179" fontId="11" fillId="0" borderId="29" xfId="0" applyNumberFormat="1" applyFont="1" applyBorder="1" applyAlignment="1">
      <alignment vertical="center"/>
    </xf>
    <xf numFmtId="179" fontId="11" fillId="0" borderId="58" xfId="0" applyNumberFormat="1" applyFont="1" applyBorder="1" applyAlignment="1">
      <alignment vertical="center"/>
    </xf>
    <xf numFmtId="179" fontId="11" fillId="0" borderId="36" xfId="0" applyNumberFormat="1" applyFont="1" applyBorder="1" applyAlignment="1">
      <alignment vertical="center"/>
    </xf>
    <xf numFmtId="179" fontId="11" fillId="0" borderId="38" xfId="0" applyNumberFormat="1" applyFont="1" applyBorder="1" applyAlignment="1">
      <alignment vertical="center"/>
    </xf>
    <xf numFmtId="179" fontId="12" fillId="0" borderId="40" xfId="63" applyNumberFormat="1" applyFont="1" applyFill="1" applyBorder="1">
      <alignment/>
      <protection/>
    </xf>
    <xf numFmtId="179" fontId="12" fillId="0" borderId="36" xfId="0" applyNumberFormat="1" applyFont="1" applyBorder="1" applyAlignment="1">
      <alignment vertical="center"/>
    </xf>
    <xf numFmtId="179" fontId="12" fillId="0" borderId="36" xfId="63" applyNumberFormat="1" applyFont="1" applyFill="1" applyBorder="1" applyAlignment="1">
      <alignment vertical="top"/>
      <protection/>
    </xf>
    <xf numFmtId="179" fontId="11" fillId="0" borderId="40" xfId="0" applyNumberFormat="1" applyFont="1" applyBorder="1" applyAlignment="1">
      <alignment vertical="center"/>
    </xf>
    <xf numFmtId="0" fontId="11" fillId="0" borderId="36" xfId="63" applyFont="1" applyFill="1" applyBorder="1">
      <alignment/>
      <protection/>
    </xf>
    <xf numFmtId="0" fontId="11" fillId="0" borderId="40" xfId="63" applyFont="1" applyFill="1" applyBorder="1">
      <alignment/>
      <protection/>
    </xf>
    <xf numFmtId="179" fontId="18" fillId="0" borderId="36" xfId="63" applyNumberFormat="1" applyFont="1" applyFill="1" applyBorder="1">
      <alignment/>
      <protection/>
    </xf>
    <xf numFmtId="179" fontId="14" fillId="0" borderId="35" xfId="63" applyNumberFormat="1" applyFont="1" applyFill="1" applyBorder="1">
      <alignment/>
      <protection/>
    </xf>
    <xf numFmtId="179" fontId="16" fillId="0" borderId="37" xfId="63" applyNumberFormat="1" applyFont="1" applyFill="1" applyBorder="1">
      <alignment/>
      <protection/>
    </xf>
    <xf numFmtId="179" fontId="15" fillId="0" borderId="26" xfId="0" applyNumberFormat="1" applyFont="1" applyBorder="1" applyAlignment="1">
      <alignment vertical="center" shrinkToFit="1"/>
    </xf>
    <xf numFmtId="179" fontId="15" fillId="0" borderId="27" xfId="0" applyNumberFormat="1" applyFont="1" applyBorder="1" applyAlignment="1">
      <alignment vertical="center" shrinkToFit="1"/>
    </xf>
    <xf numFmtId="179" fontId="15" fillId="0" borderId="38" xfId="62" applyNumberFormat="1" applyFont="1" applyBorder="1" applyAlignment="1">
      <alignment horizontal="center" vertical="justify" shrinkToFit="1"/>
      <protection/>
    </xf>
    <xf numFmtId="179" fontId="15" fillId="0" borderId="39" xfId="62" applyNumberFormat="1" applyFont="1" applyBorder="1" applyAlignment="1">
      <alignment horizontal="center" vertical="justify" shrinkToFit="1"/>
      <protection/>
    </xf>
    <xf numFmtId="179" fontId="15" fillId="0" borderId="28" xfId="0" applyNumberFormat="1" applyFont="1" applyBorder="1" applyAlignment="1">
      <alignment vertical="center" shrinkToFit="1"/>
    </xf>
    <xf numFmtId="179" fontId="15" fillId="0" borderId="66" xfId="62" applyNumberFormat="1" applyFont="1" applyBorder="1" applyAlignment="1">
      <alignment horizontal="center" vertical="justify" shrinkToFit="1"/>
      <protection/>
    </xf>
    <xf numFmtId="179" fontId="10" fillId="0" borderId="39" xfId="62" applyNumberFormat="1" applyFont="1" applyBorder="1" applyAlignment="1">
      <alignment horizontal="center" vertical="center" shrinkToFit="1"/>
      <protection/>
    </xf>
    <xf numFmtId="179" fontId="10" fillId="0" borderId="68" xfId="0" applyNumberFormat="1" applyFont="1" applyBorder="1" applyAlignment="1">
      <alignment horizontal="distributed" vertical="justify"/>
    </xf>
    <xf numFmtId="179" fontId="10" fillId="0" borderId="69" xfId="0" applyNumberFormat="1" applyFont="1" applyBorder="1" applyAlignment="1">
      <alignment horizontal="distributed" vertical="justify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179" fontId="14" fillId="0" borderId="12" xfId="62" applyNumberFormat="1" applyFont="1" applyBorder="1" applyAlignment="1">
      <alignment horizontal="center" vertical="center" shrinkToFit="1"/>
      <protection/>
    </xf>
    <xf numFmtId="179" fontId="11" fillId="0" borderId="38" xfId="62" applyNumberFormat="1" applyFont="1" applyBorder="1" applyAlignment="1">
      <alignment horizontal="center" vertical="center" shrinkToFit="1"/>
      <protection/>
    </xf>
    <xf numFmtId="0" fontId="10" fillId="0" borderId="68" xfId="0" applyFont="1" applyBorder="1" applyAlignment="1">
      <alignment horizontal="distributed" vertical="justify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79" fontId="10" fillId="0" borderId="70" xfId="0" applyNumberFormat="1" applyFont="1" applyBorder="1" applyAlignment="1">
      <alignment vertical="center"/>
    </xf>
    <xf numFmtId="179" fontId="2" fillId="0" borderId="71" xfId="0" applyNumberFormat="1" applyFont="1" applyBorder="1" applyAlignment="1">
      <alignment vertical="center"/>
    </xf>
    <xf numFmtId="179" fontId="12" fillId="0" borderId="36" xfId="63" applyNumberFormat="1" applyFont="1" applyFill="1" applyBorder="1" applyAlignment="1">
      <alignment shrinkToFit="1"/>
      <protection/>
    </xf>
    <xf numFmtId="179" fontId="11" fillId="0" borderId="72" xfId="0" applyNumberFormat="1" applyFont="1" applyBorder="1" applyAlignment="1">
      <alignment vertical="center"/>
    </xf>
    <xf numFmtId="179" fontId="10" fillId="0" borderId="73" xfId="0" applyNumberFormat="1" applyFont="1" applyBorder="1" applyAlignment="1">
      <alignment horizontal="distributed" vertical="justify" wrapText="1"/>
    </xf>
    <xf numFmtId="179" fontId="12" fillId="0" borderId="35" xfId="63" applyNumberFormat="1" applyFont="1" applyFill="1" applyBorder="1" applyAlignment="1">
      <alignment wrapText="1"/>
      <protection/>
    </xf>
    <xf numFmtId="179" fontId="11" fillId="0" borderId="74" xfId="0" applyNumberFormat="1" applyFont="1" applyBorder="1" applyAlignment="1">
      <alignment vertical="center"/>
    </xf>
    <xf numFmtId="0" fontId="11" fillId="0" borderId="75" xfId="63" applyFont="1" applyFill="1" applyBorder="1">
      <alignment/>
      <protection/>
    </xf>
    <xf numFmtId="0" fontId="12" fillId="0" borderId="76" xfId="63" applyFont="1" applyFill="1" applyBorder="1">
      <alignment/>
      <protection/>
    </xf>
    <xf numFmtId="179" fontId="10" fillId="0" borderId="77" xfId="0" applyNumberFormat="1" applyFont="1" applyBorder="1" applyAlignment="1">
      <alignment horizontal="distributed" vertical="center"/>
    </xf>
    <xf numFmtId="179" fontId="2" fillId="0" borderId="78" xfId="0" applyNumberFormat="1" applyFont="1" applyBorder="1" applyAlignment="1">
      <alignment vertical="center"/>
    </xf>
    <xf numFmtId="179" fontId="18" fillId="0" borderId="35" xfId="63" applyNumberFormat="1" applyFont="1" applyFill="1" applyBorder="1">
      <alignment/>
      <protection/>
    </xf>
    <xf numFmtId="0" fontId="11" fillId="0" borderId="79" xfId="60" applyFont="1" applyFill="1" applyBorder="1" applyAlignment="1">
      <alignment horizontal="center" vertical="center"/>
      <protection/>
    </xf>
    <xf numFmtId="190" fontId="11" fillId="0" borderId="80" xfId="60" applyNumberFormat="1" applyFont="1" applyFill="1" applyBorder="1" applyAlignment="1">
      <alignment horizontal="center" vertical="top"/>
      <protection/>
    </xf>
    <xf numFmtId="0" fontId="11" fillId="0" borderId="80" xfId="60" applyFont="1" applyFill="1" applyBorder="1" applyAlignment="1">
      <alignment horizontal="center" vertical="center"/>
      <protection/>
    </xf>
    <xf numFmtId="0" fontId="11" fillId="0" borderId="45" xfId="60" applyFont="1" applyFill="1" applyBorder="1" applyAlignment="1">
      <alignment vertical="center" wrapText="1"/>
      <protection/>
    </xf>
    <xf numFmtId="0" fontId="11" fillId="0" borderId="81" xfId="60" applyFont="1" applyFill="1" applyBorder="1" applyAlignment="1">
      <alignment vertical="center" wrapText="1"/>
      <protection/>
    </xf>
    <xf numFmtId="0" fontId="11" fillId="0" borderId="81" xfId="60" applyFont="1" applyFill="1" applyBorder="1" applyAlignment="1">
      <alignment horizontal="center" vertical="center" wrapText="1"/>
      <protection/>
    </xf>
    <xf numFmtId="190" fontId="18" fillId="0" borderId="81" xfId="60" applyNumberFormat="1" applyFont="1" applyFill="1" applyBorder="1" applyAlignment="1">
      <alignment horizontal="right" vertical="center"/>
      <protection/>
    </xf>
    <xf numFmtId="185" fontId="18" fillId="0" borderId="82" xfId="60" applyNumberFormat="1" applyFont="1" applyFill="1" applyBorder="1" applyAlignment="1">
      <alignment horizontal="right" vertical="center"/>
      <protection/>
    </xf>
    <xf numFmtId="185" fontId="18" fillId="0" borderId="83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vertical="center"/>
      <protection/>
    </xf>
    <xf numFmtId="190" fontId="18" fillId="0" borderId="82" xfId="60" applyNumberFormat="1" applyFont="1" applyFill="1" applyBorder="1" applyAlignment="1">
      <alignment horizontal="right" vertical="center"/>
      <protection/>
    </xf>
    <xf numFmtId="185" fontId="18" fillId="0" borderId="84" xfId="60" applyNumberFormat="1" applyFont="1" applyFill="1" applyBorder="1" applyAlignment="1">
      <alignment horizontal="center" vertical="center"/>
      <protection/>
    </xf>
    <xf numFmtId="190" fontId="18" fillId="0" borderId="85" xfId="60" applyNumberFormat="1" applyFont="1" applyFill="1" applyBorder="1" applyAlignment="1">
      <alignment horizontal="right" vertical="center"/>
      <protection/>
    </xf>
    <xf numFmtId="189" fontId="18" fillId="0" borderId="86" xfId="60" applyNumberFormat="1" applyFont="1" applyFill="1" applyBorder="1" applyAlignment="1">
      <alignment horizontal="right" vertical="center"/>
      <protection/>
    </xf>
    <xf numFmtId="0" fontId="12" fillId="0" borderId="1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7" xfId="60" applyFont="1" applyFill="1" applyBorder="1" applyAlignment="1">
      <alignment vertical="center" wrapText="1"/>
      <protection/>
    </xf>
    <xf numFmtId="0" fontId="11" fillId="0" borderId="69" xfId="60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1" fillId="0" borderId="87" xfId="60" applyFont="1" applyFill="1" applyBorder="1" applyAlignment="1">
      <alignment horizontal="center" vertical="center" wrapText="1"/>
      <protection/>
    </xf>
    <xf numFmtId="190" fontId="18" fillId="0" borderId="17" xfId="60" applyNumberFormat="1" applyFont="1" applyFill="1" applyBorder="1" applyAlignment="1">
      <alignment horizontal="right" vertical="center"/>
      <protection/>
    </xf>
    <xf numFmtId="189" fontId="18" fillId="0" borderId="87" xfId="60" applyNumberFormat="1" applyFont="1" applyFill="1" applyBorder="1" applyAlignment="1">
      <alignment horizontal="right" vertical="center"/>
      <protection/>
    </xf>
    <xf numFmtId="189" fontId="18" fillId="0" borderId="88" xfId="60" applyNumberFormat="1" applyFont="1" applyFill="1" applyBorder="1" applyAlignment="1">
      <alignment horizontal="center" vertical="center"/>
      <protection/>
    </xf>
    <xf numFmtId="0" fontId="11" fillId="0" borderId="11" xfId="60" applyFont="1" applyFill="1" applyBorder="1" applyAlignment="1">
      <alignment vertical="center"/>
      <protection/>
    </xf>
    <xf numFmtId="0" fontId="11" fillId="0" borderId="68" xfId="60" applyFont="1" applyFill="1" applyBorder="1" applyAlignment="1">
      <alignment vertical="center"/>
      <protection/>
    </xf>
    <xf numFmtId="0" fontId="11" fillId="0" borderId="68" xfId="60" applyFont="1" applyFill="1" applyBorder="1" applyAlignment="1">
      <alignment horizontal="center" vertical="center"/>
      <protection/>
    </xf>
    <xf numFmtId="190" fontId="14" fillId="0" borderId="68" xfId="60" applyNumberFormat="1" applyFont="1" applyFill="1" applyBorder="1" applyAlignment="1">
      <alignment horizontal="right" vertical="center"/>
      <protection/>
    </xf>
    <xf numFmtId="176" fontId="14" fillId="0" borderId="89" xfId="60" applyNumberFormat="1" applyFont="1" applyFill="1" applyBorder="1" applyAlignment="1">
      <alignment horizontal="right" vertical="center"/>
      <protection/>
    </xf>
    <xf numFmtId="0" fontId="11" fillId="0" borderId="26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11" fillId="0" borderId="78" xfId="60" applyFont="1" applyFill="1" applyBorder="1" applyAlignment="1">
      <alignment vertical="center"/>
      <protection/>
    </xf>
    <xf numFmtId="0" fontId="11" fillId="0" borderId="78" xfId="60" applyFont="1" applyFill="1" applyBorder="1" applyAlignment="1">
      <alignment horizontal="center" vertical="center"/>
      <protection/>
    </xf>
    <xf numFmtId="190" fontId="14" fillId="0" borderId="78" xfId="60" applyNumberFormat="1" applyFont="1" applyFill="1" applyBorder="1" applyAlignment="1">
      <alignment horizontal="right" vertical="center"/>
      <protection/>
    </xf>
    <xf numFmtId="176" fontId="14" fillId="0" borderId="90" xfId="60" applyNumberFormat="1" applyFont="1" applyFill="1" applyBorder="1" applyAlignment="1">
      <alignment horizontal="right" vertical="center"/>
      <protection/>
    </xf>
    <xf numFmtId="176" fontId="14" fillId="0" borderId="91" xfId="60" applyNumberFormat="1" applyFont="1" applyFill="1" applyBorder="1" applyAlignment="1">
      <alignment horizontal="center" vertical="center"/>
      <protection/>
    </xf>
    <xf numFmtId="0" fontId="11" fillId="0" borderId="69" xfId="60" applyFont="1" applyFill="1" applyBorder="1" applyAlignment="1">
      <alignment horizontal="center" vertical="center" wrapText="1"/>
      <protection/>
    </xf>
    <xf numFmtId="190" fontId="18" fillId="0" borderId="69" xfId="60" applyNumberFormat="1" applyFont="1" applyFill="1" applyBorder="1" applyAlignment="1">
      <alignment horizontal="right" vertical="center"/>
      <protection/>
    </xf>
    <xf numFmtId="176" fontId="18" fillId="0" borderId="87" xfId="60" applyNumberFormat="1" applyFont="1" applyFill="1" applyBorder="1" applyAlignment="1">
      <alignment horizontal="right" vertical="center"/>
      <protection/>
    </xf>
    <xf numFmtId="176" fontId="18" fillId="0" borderId="88" xfId="60" applyNumberFormat="1" applyFont="1" applyFill="1" applyBorder="1" applyAlignment="1">
      <alignment horizontal="center" vertical="center"/>
      <protection/>
    </xf>
    <xf numFmtId="0" fontId="12" fillId="0" borderId="64" xfId="60" applyFont="1" applyFill="1" applyBorder="1" applyAlignment="1">
      <alignment vertical="center"/>
      <protection/>
    </xf>
    <xf numFmtId="0" fontId="11" fillId="0" borderId="29" xfId="60" applyFont="1" applyFill="1" applyBorder="1" applyAlignment="1">
      <alignment vertical="center"/>
      <protection/>
    </xf>
    <xf numFmtId="0" fontId="11" fillId="0" borderId="31" xfId="60" applyFont="1" applyFill="1" applyBorder="1" applyAlignment="1">
      <alignment vertical="center"/>
      <protection/>
    </xf>
    <xf numFmtId="0" fontId="11" fillId="0" borderId="79" xfId="60" applyFont="1" applyFill="1" applyBorder="1" applyAlignment="1">
      <alignment vertical="center"/>
      <protection/>
    </xf>
    <xf numFmtId="190" fontId="14" fillId="0" borderId="79" xfId="60" applyNumberFormat="1" applyFont="1" applyFill="1" applyBorder="1" applyAlignment="1">
      <alignment horizontal="right" vertical="center"/>
      <protection/>
    </xf>
    <xf numFmtId="176" fontId="14" fillId="0" borderId="92" xfId="60" applyNumberFormat="1" applyFont="1" applyFill="1" applyBorder="1" applyAlignment="1">
      <alignment horizontal="right" vertical="center"/>
      <protection/>
    </xf>
    <xf numFmtId="176" fontId="18" fillId="0" borderId="86" xfId="60" applyNumberFormat="1" applyFont="1" applyFill="1" applyBorder="1" applyAlignment="1">
      <alignment horizontal="right" vertical="center"/>
      <protection/>
    </xf>
    <xf numFmtId="176" fontId="18" fillId="0" borderId="83" xfId="60" applyNumberFormat="1" applyFont="1" applyFill="1" applyBorder="1" applyAlignment="1">
      <alignment horizontal="center" vertical="center"/>
      <protection/>
    </xf>
    <xf numFmtId="0" fontId="64" fillId="0" borderId="0" xfId="61" applyFont="1" applyFill="1" applyBorder="1">
      <alignment vertical="center"/>
      <protection/>
    </xf>
    <xf numFmtId="0" fontId="64" fillId="0" borderId="26" xfId="61" applyFont="1" applyFill="1" applyBorder="1">
      <alignment vertical="center"/>
      <protection/>
    </xf>
    <xf numFmtId="0" fontId="64" fillId="0" borderId="26" xfId="61" applyFont="1" applyFill="1" applyBorder="1" applyAlignment="1">
      <alignment horizontal="center" vertical="center"/>
      <protection/>
    </xf>
    <xf numFmtId="0" fontId="64" fillId="0" borderId="90" xfId="61" applyFont="1" applyFill="1" applyBorder="1" applyAlignment="1">
      <alignment horizontal="center" vertical="center"/>
      <protection/>
    </xf>
    <xf numFmtId="190" fontId="14" fillId="0" borderId="90" xfId="60" applyNumberFormat="1" applyFont="1" applyFill="1" applyBorder="1" applyAlignment="1">
      <alignment horizontal="right" vertical="center"/>
      <protection/>
    </xf>
    <xf numFmtId="0" fontId="12" fillId="0" borderId="44" xfId="60" applyFont="1" applyFill="1" applyBorder="1" applyAlignment="1">
      <alignment vertical="center"/>
      <protection/>
    </xf>
    <xf numFmtId="176" fontId="18" fillId="0" borderId="82" xfId="60" applyNumberFormat="1" applyFont="1" applyFill="1" applyBorder="1" applyAlignment="1">
      <alignment horizontal="right" vertical="center"/>
      <protection/>
    </xf>
    <xf numFmtId="176" fontId="18" fillId="0" borderId="93" xfId="60" applyNumberFormat="1" applyFont="1" applyFill="1" applyBorder="1" applyAlignment="1">
      <alignment horizontal="center" vertical="center"/>
      <protection/>
    </xf>
    <xf numFmtId="0" fontId="15" fillId="0" borderId="68" xfId="60" applyFont="1" applyFill="1" applyBorder="1" applyAlignment="1">
      <alignment vertical="center"/>
      <protection/>
    </xf>
    <xf numFmtId="0" fontId="11" fillId="0" borderId="11" xfId="60" applyFont="1" applyFill="1" applyBorder="1" applyAlignment="1">
      <alignment vertical="center" wrapText="1"/>
      <protection/>
    </xf>
    <xf numFmtId="0" fontId="11" fillId="0" borderId="68" xfId="60" applyFont="1" applyFill="1" applyBorder="1" applyAlignment="1">
      <alignment vertical="center" wrapText="1"/>
      <protection/>
    </xf>
    <xf numFmtId="0" fontId="11" fillId="0" borderId="68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vertical="center"/>
      <protection/>
    </xf>
    <xf numFmtId="0" fontId="11" fillId="0" borderId="90" xfId="60" applyFont="1" applyFill="1" applyBorder="1" applyAlignment="1">
      <alignment vertical="center"/>
      <protection/>
    </xf>
    <xf numFmtId="176" fontId="14" fillId="0" borderId="39" xfId="60" applyNumberFormat="1" applyFont="1" applyFill="1" applyBorder="1" applyAlignment="1">
      <alignment horizontal="center" vertical="center"/>
      <protection/>
    </xf>
    <xf numFmtId="190" fontId="18" fillId="0" borderId="68" xfId="60" applyNumberFormat="1" applyFont="1" applyFill="1" applyBorder="1" applyAlignment="1">
      <alignment horizontal="right" vertical="center"/>
      <protection/>
    </xf>
    <xf numFmtId="176" fontId="18" fillId="0" borderId="89" xfId="60" applyNumberFormat="1" applyFont="1" applyFill="1" applyBorder="1" applyAlignment="1">
      <alignment horizontal="right" vertical="center"/>
      <protection/>
    </xf>
    <xf numFmtId="189" fontId="18" fillId="0" borderId="82" xfId="60" applyNumberFormat="1" applyFont="1" applyFill="1" applyBorder="1" applyAlignment="1">
      <alignment horizontal="right" vertical="center"/>
      <protection/>
    </xf>
    <xf numFmtId="189" fontId="18" fillId="0" borderId="93" xfId="60" applyNumberFormat="1" applyFont="1" applyFill="1" applyBorder="1" applyAlignment="1">
      <alignment horizontal="center" vertical="center"/>
      <protection/>
    </xf>
    <xf numFmtId="0" fontId="17" fillId="0" borderId="68" xfId="60" applyFont="1" applyFill="1" applyBorder="1" applyAlignment="1">
      <alignment vertical="center"/>
      <protection/>
    </xf>
    <xf numFmtId="0" fontId="17" fillId="0" borderId="68" xfId="60" applyFont="1" applyFill="1" applyBorder="1" applyAlignment="1">
      <alignment horizontal="center" vertical="center"/>
      <protection/>
    </xf>
    <xf numFmtId="190" fontId="20" fillId="0" borderId="68" xfId="60" applyNumberFormat="1" applyFont="1" applyFill="1" applyBorder="1" applyAlignment="1">
      <alignment horizontal="right" vertical="center"/>
      <protection/>
    </xf>
    <xf numFmtId="176" fontId="20" fillId="0" borderId="89" xfId="60" applyNumberFormat="1" applyFont="1" applyFill="1" applyBorder="1" applyAlignment="1">
      <alignment horizontal="right" vertical="center"/>
      <protection/>
    </xf>
    <xf numFmtId="189" fontId="18" fillId="0" borderId="89" xfId="60" applyNumberFormat="1" applyFont="1" applyFill="1" applyBorder="1" applyAlignment="1">
      <alignment horizontal="right" vertical="center"/>
      <protection/>
    </xf>
    <xf numFmtId="189" fontId="14" fillId="0" borderId="92" xfId="60" applyNumberFormat="1" applyFont="1" applyFill="1" applyBorder="1" applyAlignment="1">
      <alignment horizontal="right" vertical="center"/>
      <protection/>
    </xf>
    <xf numFmtId="189" fontId="14" fillId="0" borderId="94" xfId="60" applyNumberFormat="1" applyFont="1" applyFill="1" applyBorder="1" applyAlignment="1">
      <alignment horizontal="center" vertical="center"/>
      <protection/>
    </xf>
    <xf numFmtId="0" fontId="11" fillId="0" borderId="95" xfId="60" applyFont="1" applyFill="1" applyBorder="1" applyAlignment="1">
      <alignment vertical="center"/>
      <protection/>
    </xf>
    <xf numFmtId="0" fontId="11" fillId="0" borderId="92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 wrapText="1"/>
      <protection/>
    </xf>
    <xf numFmtId="190" fontId="14" fillId="0" borderId="68" xfId="60" applyNumberFormat="1" applyFont="1" applyFill="1" applyBorder="1" applyAlignment="1">
      <alignment horizontal="right" vertical="top" shrinkToFit="1"/>
      <protection/>
    </xf>
    <xf numFmtId="190" fontId="14" fillId="0" borderId="68" xfId="60" applyNumberFormat="1" applyFont="1" applyFill="1" applyBorder="1" applyAlignment="1">
      <alignment horizontal="right" vertical="center" shrinkToFit="1"/>
      <protection/>
    </xf>
    <xf numFmtId="190" fontId="18" fillId="0" borderId="87" xfId="60" applyNumberFormat="1" applyFont="1" applyFill="1" applyBorder="1" applyAlignment="1">
      <alignment horizontal="right" vertical="center"/>
      <protection/>
    </xf>
    <xf numFmtId="0" fontId="47" fillId="0" borderId="0" xfId="61" applyFill="1" applyBorder="1">
      <alignment vertical="center"/>
      <protection/>
    </xf>
    <xf numFmtId="0" fontId="14" fillId="0" borderId="68" xfId="60" applyFont="1" applyFill="1" applyBorder="1" applyAlignment="1">
      <alignment vertical="center"/>
      <protection/>
    </xf>
    <xf numFmtId="0" fontId="11" fillId="0" borderId="64" xfId="60" applyFont="1" applyFill="1" applyBorder="1" applyAlignment="1">
      <alignment vertical="center"/>
      <protection/>
    </xf>
    <xf numFmtId="0" fontId="11" fillId="0" borderId="96" xfId="60" applyFont="1" applyFill="1" applyBorder="1" applyAlignment="1">
      <alignment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190" fontId="14" fillId="0" borderId="68" xfId="60" applyNumberFormat="1" applyFont="1" applyFill="1" applyBorder="1" applyAlignment="1">
      <alignment horizontal="right" vertical="center" wrapText="1"/>
      <protection/>
    </xf>
    <xf numFmtId="0" fontId="12" fillId="0" borderId="29" xfId="60" applyFont="1" applyFill="1" applyBorder="1" applyAlignment="1">
      <alignment vertical="center"/>
      <protection/>
    </xf>
    <xf numFmtId="0" fontId="11" fillId="0" borderId="79" xfId="60" applyFont="1" applyFill="1" applyBorder="1" applyAlignment="1">
      <alignment vertical="center" wrapText="1"/>
      <protection/>
    </xf>
    <xf numFmtId="0" fontId="11" fillId="0" borderId="79" xfId="60" applyFont="1" applyFill="1" applyBorder="1" applyAlignment="1">
      <alignment horizontal="center" vertical="center" wrapText="1"/>
      <protection/>
    </xf>
    <xf numFmtId="190" fontId="14" fillId="0" borderId="79" xfId="60" applyNumberFormat="1" applyFont="1" applyFill="1" applyBorder="1" applyAlignment="1">
      <alignment horizontal="right" vertical="center" wrapText="1"/>
      <protection/>
    </xf>
    <xf numFmtId="189" fontId="18" fillId="0" borderId="37" xfId="60" applyNumberFormat="1" applyFont="1" applyFill="1" applyBorder="1" applyAlignment="1">
      <alignment horizontal="center" vertical="center"/>
      <protection/>
    </xf>
    <xf numFmtId="176" fontId="14" fillId="0" borderId="37" xfId="60" applyNumberFormat="1" applyFont="1" applyFill="1" applyBorder="1" applyAlignment="1">
      <alignment horizontal="center" vertical="center"/>
      <protection/>
    </xf>
    <xf numFmtId="176" fontId="18" fillId="0" borderId="37" xfId="60" applyNumberFormat="1" applyFont="1" applyFill="1" applyBorder="1" applyAlignment="1">
      <alignment horizontal="center" vertical="center"/>
      <protection/>
    </xf>
    <xf numFmtId="176" fontId="11" fillId="0" borderId="37" xfId="60" applyNumberFormat="1" applyFont="1" applyFill="1" applyBorder="1" applyAlignment="1">
      <alignment horizontal="center" vertical="center"/>
      <protection/>
    </xf>
    <xf numFmtId="176" fontId="20" fillId="0" borderId="37" xfId="60" applyNumberFormat="1" applyFont="1" applyFill="1" applyBorder="1" applyAlignment="1">
      <alignment horizontal="center" vertical="center"/>
      <protection/>
    </xf>
    <xf numFmtId="176" fontId="14" fillId="0" borderId="43" xfId="60" applyNumberFormat="1" applyFont="1" applyFill="1" applyBorder="1" applyAlignment="1">
      <alignment horizontal="center" vertical="center"/>
      <protection/>
    </xf>
    <xf numFmtId="179" fontId="10" fillId="0" borderId="97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horizontal="distributed" vertical="center"/>
    </xf>
    <xf numFmtId="179" fontId="10" fillId="0" borderId="35" xfId="0" applyNumberFormat="1" applyFont="1" applyBorder="1" applyAlignment="1">
      <alignment vertical="center"/>
    </xf>
    <xf numFmtId="179" fontId="11" fillId="0" borderId="36" xfId="63" applyNumberFormat="1" applyFont="1" applyFill="1" applyBorder="1" applyAlignment="1">
      <alignment/>
      <protection/>
    </xf>
    <xf numFmtId="179" fontId="10" fillId="0" borderId="66" xfId="0" applyNumberFormat="1" applyFont="1" applyBorder="1" applyAlignment="1">
      <alignment vertical="center"/>
    </xf>
    <xf numFmtId="179" fontId="10" fillId="0" borderId="75" xfId="0" applyNumberFormat="1" applyFont="1" applyBorder="1" applyAlignment="1">
      <alignment vertical="center"/>
    </xf>
    <xf numFmtId="0" fontId="13" fillId="0" borderId="77" xfId="0" applyFont="1" applyBorder="1" applyAlignment="1">
      <alignment vertical="justify"/>
    </xf>
    <xf numFmtId="179" fontId="10" fillId="0" borderId="77" xfId="0" applyNumberFormat="1" applyFont="1" applyBorder="1" applyAlignment="1">
      <alignment horizontal="center" vertical="justify"/>
    </xf>
    <xf numFmtId="179" fontId="10" fillId="0" borderId="98" xfId="0" applyNumberFormat="1" applyFont="1" applyBorder="1" applyAlignment="1">
      <alignment vertical="center"/>
    </xf>
    <xf numFmtId="179" fontId="12" fillId="0" borderId="35" xfId="0" applyNumberFormat="1" applyFont="1" applyBorder="1" applyAlignment="1">
      <alignment vertical="center"/>
    </xf>
    <xf numFmtId="0" fontId="12" fillId="0" borderId="52" xfId="63" applyFont="1" applyFill="1" applyBorder="1">
      <alignment/>
      <protection/>
    </xf>
    <xf numFmtId="179" fontId="11" fillId="0" borderId="72" xfId="63" applyNumberFormat="1" applyFont="1" applyFill="1" applyBorder="1">
      <alignment/>
      <protection/>
    </xf>
    <xf numFmtId="179" fontId="10" fillId="0" borderId="0" xfId="0" applyNumberFormat="1" applyFont="1" applyBorder="1" applyAlignment="1">
      <alignment horizontal="left" vertical="center" wrapText="1"/>
    </xf>
    <xf numFmtId="179" fontId="11" fillId="0" borderId="38" xfId="63" applyNumberFormat="1" applyFont="1" applyFill="1" applyBorder="1">
      <alignment/>
      <protection/>
    </xf>
    <xf numFmtId="179" fontId="27" fillId="0" borderId="37" xfId="0" applyNumberFormat="1" applyFont="1" applyBorder="1" applyAlignment="1">
      <alignment vertical="center"/>
    </xf>
    <xf numFmtId="179" fontId="28" fillId="0" borderId="36" xfId="63" applyNumberFormat="1" applyFont="1" applyFill="1" applyBorder="1">
      <alignment/>
      <protection/>
    </xf>
    <xf numFmtId="179" fontId="10" fillId="0" borderId="0" xfId="0" applyNumberFormat="1" applyFont="1" applyBorder="1" applyAlignment="1">
      <alignment horizontal="distributed" vertical="justify"/>
    </xf>
    <xf numFmtId="0" fontId="12" fillId="0" borderId="37" xfId="0" applyNumberFormat="1" applyFont="1" applyBorder="1" applyAlignment="1">
      <alignment horizontal="left" wrapText="1"/>
    </xf>
    <xf numFmtId="0" fontId="18" fillId="0" borderId="82" xfId="60" applyNumberFormat="1" applyFont="1" applyFill="1" applyBorder="1" applyAlignment="1">
      <alignment horizontal="right" vertical="center"/>
      <protection/>
    </xf>
    <xf numFmtId="0" fontId="29" fillId="0" borderId="68" xfId="60" applyFont="1" applyFill="1" applyBorder="1" applyAlignment="1">
      <alignment vertical="center"/>
      <protection/>
    </xf>
    <xf numFmtId="176" fontId="18" fillId="0" borderId="99" xfId="60" applyNumberFormat="1" applyFont="1" applyFill="1" applyBorder="1" applyAlignment="1">
      <alignment horizontal="center" vertical="center"/>
      <protection/>
    </xf>
    <xf numFmtId="0" fontId="17" fillId="0" borderId="79" xfId="60" applyFont="1" applyFill="1" applyBorder="1" applyAlignment="1">
      <alignment vertical="center"/>
      <protection/>
    </xf>
    <xf numFmtId="0" fontId="17" fillId="0" borderId="79" xfId="60" applyFont="1" applyFill="1" applyBorder="1" applyAlignment="1">
      <alignment horizontal="center" vertical="center"/>
      <protection/>
    </xf>
    <xf numFmtId="190" fontId="20" fillId="0" borderId="79" xfId="60" applyNumberFormat="1" applyFont="1" applyFill="1" applyBorder="1" applyAlignment="1">
      <alignment horizontal="right" vertical="center"/>
      <protection/>
    </xf>
    <xf numFmtId="176" fontId="20" fillId="0" borderId="92" xfId="60" applyNumberFormat="1" applyFont="1" applyFill="1" applyBorder="1" applyAlignment="1">
      <alignment horizontal="right" vertical="center"/>
      <protection/>
    </xf>
    <xf numFmtId="176" fontId="20" fillId="0" borderId="43" xfId="60" applyNumberFormat="1" applyFont="1" applyFill="1" applyBorder="1" applyAlignment="1">
      <alignment horizontal="center" vertical="center"/>
      <protection/>
    </xf>
    <xf numFmtId="0" fontId="11" fillId="0" borderId="100" xfId="60" applyFont="1" applyFill="1" applyBorder="1" applyAlignment="1">
      <alignment vertical="center"/>
      <protection/>
    </xf>
    <xf numFmtId="179" fontId="19" fillId="0" borderId="101" xfId="63" applyNumberFormat="1" applyFont="1" applyFill="1" applyBorder="1">
      <alignment/>
      <protection/>
    </xf>
    <xf numFmtId="179" fontId="10" fillId="0" borderId="64" xfId="0" applyNumberFormat="1" applyFont="1" applyBorder="1" applyAlignment="1">
      <alignment vertical="center"/>
    </xf>
    <xf numFmtId="179" fontId="10" fillId="0" borderId="102" xfId="0" applyNumberFormat="1" applyFont="1" applyBorder="1" applyAlignment="1">
      <alignment vertical="center"/>
    </xf>
    <xf numFmtId="179" fontId="10" fillId="0" borderId="32" xfId="0" applyNumberFormat="1" applyFont="1" applyBorder="1" applyAlignment="1">
      <alignment horizontal="distributed" vertical="center"/>
    </xf>
    <xf numFmtId="179" fontId="11" fillId="0" borderId="42" xfId="0" applyNumberFormat="1" applyFont="1" applyBorder="1" applyAlignment="1">
      <alignment vertical="center"/>
    </xf>
    <xf numFmtId="179" fontId="12" fillId="0" borderId="103" xfId="63" applyNumberFormat="1" applyFont="1" applyFill="1" applyBorder="1" applyAlignment="1">
      <alignment vertical="justify"/>
      <protection/>
    </xf>
    <xf numFmtId="179" fontId="11" fillId="0" borderId="43" xfId="0" applyNumberFormat="1" applyFont="1" applyBorder="1" applyAlignment="1">
      <alignment vertical="center"/>
    </xf>
    <xf numFmtId="179" fontId="11" fillId="0" borderId="29" xfId="63" applyNumberFormat="1" applyFont="1" applyFill="1" applyBorder="1">
      <alignment/>
      <protection/>
    </xf>
    <xf numFmtId="179" fontId="10" fillId="0" borderId="104" xfId="0" applyNumberFormat="1" applyFont="1" applyBorder="1" applyAlignment="1">
      <alignment vertical="center"/>
    </xf>
    <xf numFmtId="0" fontId="11" fillId="0" borderId="16" xfId="60" applyFont="1" applyFill="1" applyBorder="1" applyAlignment="1">
      <alignment vertical="center" wrapText="1"/>
      <protection/>
    </xf>
    <xf numFmtId="0" fontId="11" fillId="0" borderId="17" xfId="60" applyFont="1" applyFill="1" applyBorder="1" applyAlignment="1">
      <alignment vertical="center" wrapText="1"/>
      <protection/>
    </xf>
    <xf numFmtId="0" fontId="11" fillId="0" borderId="69" xfId="60" applyFont="1" applyFill="1" applyBorder="1" applyAlignment="1">
      <alignment vertical="center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11" fillId="0" borderId="0" xfId="60" applyFont="1" applyFill="1" applyBorder="1" applyAlignment="1">
      <alignment vertical="center" wrapText="1"/>
      <protection/>
    </xf>
    <xf numFmtId="0" fontId="11" fillId="0" borderId="68" xfId="60" applyFont="1" applyFill="1" applyBorder="1" applyAlignment="1">
      <alignment vertical="center" wrapText="1"/>
      <protection/>
    </xf>
    <xf numFmtId="176" fontId="14" fillId="0" borderId="99" xfId="60" applyNumberFormat="1" applyFont="1" applyFill="1" applyBorder="1" applyAlignment="1">
      <alignment horizontal="center" vertical="center" wrapText="1"/>
      <protection/>
    </xf>
    <xf numFmtId="176" fontId="14" fillId="0" borderId="94" xfId="60" applyNumberFormat="1" applyFont="1" applyFill="1" applyBorder="1" applyAlignment="1">
      <alignment horizontal="center" vertical="center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11" fillId="0" borderId="85" xfId="60" applyFont="1" applyFill="1" applyBorder="1" applyAlignment="1">
      <alignment horizontal="center" vertical="center"/>
      <protection/>
    </xf>
    <xf numFmtId="0" fontId="11" fillId="0" borderId="82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11" xfId="60" applyFont="1" applyFill="1" applyBorder="1" applyAlignment="1">
      <alignment vertical="center" wrapText="1"/>
      <protection/>
    </xf>
    <xf numFmtId="0" fontId="12" fillId="0" borderId="44" xfId="60" applyFont="1" applyFill="1" applyBorder="1" applyAlignment="1">
      <alignment vertical="center" wrapText="1"/>
      <protection/>
    </xf>
    <xf numFmtId="0" fontId="11" fillId="0" borderId="45" xfId="60" applyFont="1" applyFill="1" applyBorder="1" applyAlignment="1">
      <alignment vertical="center" wrapText="1"/>
      <protection/>
    </xf>
    <xf numFmtId="0" fontId="11" fillId="0" borderId="81" xfId="60" applyFont="1" applyFill="1" applyBorder="1" applyAlignment="1">
      <alignment vertical="center" wrapText="1"/>
      <protection/>
    </xf>
    <xf numFmtId="0" fontId="24" fillId="0" borderId="29" xfId="0" applyFont="1" applyBorder="1" applyAlignment="1">
      <alignment wrapText="1"/>
    </xf>
    <xf numFmtId="0" fontId="25" fillId="0" borderId="29" xfId="0" applyFont="1" applyBorder="1" applyAlignment="1">
      <alignment/>
    </xf>
    <xf numFmtId="0" fontId="11" fillId="0" borderId="4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4" xfId="60" applyFont="1" applyFill="1" applyBorder="1" applyAlignment="1">
      <alignment horizontal="center" vertical="center"/>
      <protection/>
    </xf>
    <xf numFmtId="0" fontId="11" fillId="0" borderId="45" xfId="60" applyFont="1" applyFill="1" applyBorder="1" applyAlignment="1">
      <alignment horizontal="center" vertical="center"/>
      <protection/>
    </xf>
    <xf numFmtId="0" fontId="11" fillId="0" borderId="81" xfId="60" applyFont="1" applyFill="1" applyBorder="1" applyAlignment="1">
      <alignment horizontal="center" vertical="center"/>
      <protection/>
    </xf>
    <xf numFmtId="0" fontId="11" fillId="0" borderId="64" xfId="60" applyFont="1" applyFill="1" applyBorder="1" applyAlignment="1">
      <alignment horizontal="center" vertical="center"/>
      <protection/>
    </xf>
    <xf numFmtId="0" fontId="11" fillId="0" borderId="29" xfId="60" applyFont="1" applyFill="1" applyBorder="1" applyAlignment="1">
      <alignment horizontal="center" vertical="center"/>
      <protection/>
    </xf>
    <xf numFmtId="0" fontId="11" fillId="0" borderId="79" xfId="60" applyFont="1" applyFill="1" applyBorder="1" applyAlignment="1">
      <alignment horizontal="center" vertical="center"/>
      <protection/>
    </xf>
    <xf numFmtId="0" fontId="11" fillId="0" borderId="29" xfId="60" applyFont="1" applyFill="1" applyBorder="1" applyAlignment="1">
      <alignment vertical="center" wrapText="1"/>
      <protection/>
    </xf>
    <xf numFmtId="0" fontId="11" fillId="0" borderId="79" xfId="60" applyFont="1" applyFill="1" applyBorder="1" applyAlignment="1">
      <alignment vertical="center" wrapText="1"/>
      <protection/>
    </xf>
    <xf numFmtId="0" fontId="11" fillId="0" borderId="82" xfId="60" applyFont="1" applyFill="1" applyBorder="1" applyAlignment="1">
      <alignment horizontal="center" vertical="center"/>
      <protection/>
    </xf>
    <xf numFmtId="0" fontId="11" fillId="0" borderId="92" xfId="60" applyFont="1" applyFill="1" applyBorder="1" applyAlignment="1">
      <alignment horizontal="center" vertical="center"/>
      <protection/>
    </xf>
    <xf numFmtId="0" fontId="11" fillId="0" borderId="83" xfId="60" applyFont="1" applyFill="1" applyBorder="1" applyAlignment="1">
      <alignment horizontal="center" vertical="center" wrapText="1"/>
      <protection/>
    </xf>
    <xf numFmtId="0" fontId="11" fillId="0" borderId="94" xfId="60" applyFont="1" applyFill="1" applyBorder="1" applyAlignment="1">
      <alignment horizontal="center" vertical="center"/>
      <protection/>
    </xf>
    <xf numFmtId="179" fontId="10" fillId="0" borderId="105" xfId="0" applyNumberFormat="1" applyFont="1" applyBorder="1" applyAlignment="1">
      <alignment horizontal="distributed" vertical="center"/>
    </xf>
    <xf numFmtId="179" fontId="10" fillId="0" borderId="17" xfId="0" applyNumberFormat="1" applyFont="1" applyBorder="1" applyAlignment="1">
      <alignment horizontal="distributed" vertical="center"/>
    </xf>
    <xf numFmtId="179" fontId="10" fillId="0" borderId="44" xfId="0" applyNumberFormat="1" applyFont="1" applyBorder="1" applyAlignment="1">
      <alignment horizontal="distributed" vertical="center"/>
    </xf>
    <xf numFmtId="179" fontId="10" fillId="0" borderId="85" xfId="0" applyNumberFormat="1" applyFont="1" applyBorder="1" applyAlignment="1">
      <alignment horizontal="distributed" vertical="center"/>
    </xf>
    <xf numFmtId="179" fontId="10" fillId="0" borderId="69" xfId="0" applyNumberFormat="1" applyFont="1" applyBorder="1" applyAlignment="1">
      <alignment horizontal="distributed" vertical="center"/>
    </xf>
    <xf numFmtId="179" fontId="10" fillId="0" borderId="68" xfId="0" applyNumberFormat="1" applyFont="1" applyBorder="1" applyAlignment="1">
      <alignment horizontal="distributed" vertical="center"/>
    </xf>
    <xf numFmtId="0" fontId="13" fillId="0" borderId="68" xfId="0" applyFont="1" applyBorder="1" applyAlignment="1">
      <alignment horizontal="distributed" vertical="center"/>
    </xf>
    <xf numFmtId="179" fontId="24" fillId="0" borderId="29" xfId="0" applyNumberFormat="1" applyFont="1" applyBorder="1" applyAlignment="1">
      <alignment horizontal="left" shrinkToFit="1"/>
    </xf>
    <xf numFmtId="179" fontId="10" fillId="0" borderId="73" xfId="0" applyNumberFormat="1" applyFont="1" applyBorder="1" applyAlignment="1">
      <alignment horizontal="left" vertical="center" wrapText="1"/>
    </xf>
    <xf numFmtId="179" fontId="10" fillId="0" borderId="77" xfId="0" applyNumberFormat="1" applyFont="1" applyBorder="1" applyAlignment="1">
      <alignment horizontal="left" vertical="center" wrapText="1"/>
    </xf>
    <xf numFmtId="179" fontId="12" fillId="0" borderId="36" xfId="63" applyNumberFormat="1" applyFont="1" applyFill="1" applyBorder="1" applyAlignment="1">
      <alignment horizontal="left" wrapText="1"/>
      <protection/>
    </xf>
    <xf numFmtId="179" fontId="11" fillId="0" borderId="36" xfId="63" applyNumberFormat="1" applyFont="1" applyFill="1" applyBorder="1" applyAlignment="1">
      <alignment horizontal="left" wrapText="1"/>
      <protection/>
    </xf>
    <xf numFmtId="179" fontId="15" fillId="0" borderId="106" xfId="0" applyNumberFormat="1" applyFont="1" applyBorder="1" applyAlignment="1">
      <alignment horizontal="distributed" vertical="center"/>
    </xf>
    <xf numFmtId="0" fontId="15" fillId="0" borderId="34" xfId="0" applyFont="1" applyBorder="1" applyAlignment="1">
      <alignment vertical="center"/>
    </xf>
    <xf numFmtId="0" fontId="15" fillId="0" borderId="107" xfId="0" applyFont="1" applyBorder="1" applyAlignment="1">
      <alignment vertical="center"/>
    </xf>
    <xf numFmtId="179" fontId="10" fillId="0" borderId="105" xfId="0" applyNumberFormat="1" applyFont="1" applyBorder="1" applyAlignment="1">
      <alignment horizontal="distributed" vertical="center" wrapText="1"/>
    </xf>
    <xf numFmtId="179" fontId="10" fillId="0" borderId="69" xfId="0" applyNumberFormat="1" applyFont="1" applyBorder="1" applyAlignment="1">
      <alignment horizontal="distributed" vertical="center" wrapText="1"/>
    </xf>
    <xf numFmtId="0" fontId="13" fillId="0" borderId="64" xfId="0" applyFont="1" applyBorder="1" applyAlignment="1">
      <alignment vertical="center" wrapText="1"/>
    </xf>
    <xf numFmtId="0" fontId="13" fillId="0" borderId="79" xfId="0" applyFont="1" applyBorder="1" applyAlignment="1">
      <alignment vertical="center" wrapText="1"/>
    </xf>
    <xf numFmtId="179" fontId="14" fillId="0" borderId="106" xfId="0" applyNumberFormat="1" applyFont="1" applyBorder="1" applyAlignment="1">
      <alignment horizontal="left" vertical="center"/>
    </xf>
    <xf numFmtId="179" fontId="14" fillId="0" borderId="34" xfId="0" applyNumberFormat="1" applyFont="1" applyBorder="1" applyAlignment="1">
      <alignment horizontal="left" vertical="center"/>
    </xf>
    <xf numFmtId="179" fontId="10" fillId="0" borderId="69" xfId="0" applyNumberFormat="1" applyFont="1" applyBorder="1" applyAlignment="1">
      <alignment horizontal="center" vertical="justify"/>
    </xf>
    <xf numFmtId="179" fontId="10" fillId="0" borderId="68" xfId="0" applyNumberFormat="1" applyFont="1" applyBorder="1" applyAlignment="1">
      <alignment horizontal="center" vertical="justify"/>
    </xf>
    <xf numFmtId="179" fontId="10" fillId="0" borderId="68" xfId="0" applyNumberFormat="1" applyFont="1" applyBorder="1" applyAlignment="1">
      <alignment horizontal="distributed" vertical="justify"/>
    </xf>
    <xf numFmtId="179" fontId="11" fillId="0" borderId="36" xfId="63" applyNumberFormat="1" applyFont="1" applyFill="1" applyBorder="1" applyAlignment="1">
      <alignment horizontal="justify" vertical="justify"/>
      <protection/>
    </xf>
    <xf numFmtId="0" fontId="11" fillId="0" borderId="36" xfId="0" applyFont="1" applyBorder="1" applyAlignment="1">
      <alignment horizontal="justify" vertical="justify"/>
    </xf>
    <xf numFmtId="0" fontId="12" fillId="0" borderId="75" xfId="0" applyNumberFormat="1" applyFont="1" applyBorder="1" applyAlignment="1">
      <alignment horizontal="left" wrapText="1"/>
    </xf>
    <xf numFmtId="0" fontId="12" fillId="0" borderId="101" xfId="0" applyNumberFormat="1" applyFont="1" applyBorder="1" applyAlignment="1">
      <alignment horizontal="left" wrapText="1"/>
    </xf>
    <xf numFmtId="179" fontId="10" fillId="0" borderId="16" xfId="62" applyNumberFormat="1" applyFont="1" applyBorder="1" applyAlignment="1">
      <alignment horizontal="left"/>
      <protection/>
    </xf>
    <xf numFmtId="179" fontId="10" fillId="0" borderId="17" xfId="62" applyNumberFormat="1" applyFont="1" applyBorder="1" applyAlignment="1">
      <alignment horizontal="left"/>
      <protection/>
    </xf>
    <xf numFmtId="179" fontId="10" fillId="0" borderId="14" xfId="62" applyNumberFormat="1" applyFont="1" applyBorder="1" applyAlignment="1">
      <alignment horizontal="left"/>
      <protection/>
    </xf>
    <xf numFmtId="179" fontId="10" fillId="0" borderId="0" xfId="62" applyNumberFormat="1" applyFont="1" applyBorder="1" applyAlignment="1">
      <alignment horizontal="left"/>
      <protection/>
    </xf>
    <xf numFmtId="179" fontId="10" fillId="0" borderId="73" xfId="0" applyNumberFormat="1" applyFont="1" applyBorder="1" applyAlignment="1">
      <alignment horizontal="center" vertical="justify"/>
    </xf>
    <xf numFmtId="179" fontId="10" fillId="0" borderId="77" xfId="0" applyNumberFormat="1" applyFont="1" applyBorder="1" applyAlignment="1">
      <alignment horizontal="center" vertical="justify"/>
    </xf>
    <xf numFmtId="179" fontId="11" fillId="0" borderId="72" xfId="63" applyNumberFormat="1" applyFont="1" applyFill="1" applyBorder="1" applyAlignment="1">
      <alignment horizontal="left" wrapText="1"/>
      <protection/>
    </xf>
    <xf numFmtId="179" fontId="11" fillId="0" borderId="72" xfId="63" applyNumberFormat="1" applyFont="1" applyFill="1" applyBorder="1" applyAlignment="1">
      <alignment horizontal="left" vertical="justify"/>
      <protection/>
    </xf>
    <xf numFmtId="179" fontId="11" fillId="0" borderId="101" xfId="0" applyNumberFormat="1" applyFont="1" applyBorder="1" applyAlignment="1">
      <alignment horizontal="left" vertical="center" wrapText="1"/>
    </xf>
    <xf numFmtId="179" fontId="11" fillId="0" borderId="108" xfId="63" applyNumberFormat="1" applyFont="1" applyFill="1" applyBorder="1" applyAlignment="1">
      <alignment horizontal="left" wrapText="1"/>
      <protection/>
    </xf>
    <xf numFmtId="179" fontId="11" fillId="0" borderId="108" xfId="0" applyNumberFormat="1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6" xfId="61"/>
    <cellStyle name="標準_ウェイト（生産" xfId="62"/>
    <cellStyle name="標準_起案につけるや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6" customWidth="1"/>
    <col min="2" max="2" width="3.25390625" style="6" customWidth="1"/>
    <col min="3" max="3" width="1.625" style="9" customWidth="1"/>
    <col min="4" max="4" width="1.625" style="6" customWidth="1"/>
    <col min="5" max="5" width="3.625" style="1" customWidth="1"/>
    <col min="6" max="6" width="2.50390625" style="1" customWidth="1"/>
    <col min="7" max="7" width="25.875" style="1" customWidth="1"/>
    <col min="8" max="8" width="25.625" style="2" customWidth="1"/>
    <col min="9" max="9" width="8.625" style="2" customWidth="1"/>
    <col min="10" max="10" width="8.625" style="7" customWidth="1"/>
    <col min="11" max="11" width="9.125" style="1" customWidth="1"/>
    <col min="12" max="12" width="9.625" style="1" customWidth="1"/>
    <col min="13" max="13" width="14.625" style="3" customWidth="1"/>
    <col min="14" max="14" width="3.00390625" style="1" customWidth="1"/>
    <col min="15" max="16384" width="9.00390625" style="1" customWidth="1"/>
  </cols>
  <sheetData>
    <row r="1" spans="1:4" ht="9.75" customHeight="1">
      <c r="A1" s="1"/>
      <c r="B1" s="1"/>
      <c r="C1" s="8"/>
      <c r="D1" s="1"/>
    </row>
    <row r="2" spans="1:13" ht="16.5" customHeight="1" thickBot="1">
      <c r="A2" s="329" t="s">
        <v>481</v>
      </c>
      <c r="B2" s="330"/>
      <c r="C2" s="330"/>
      <c r="D2" s="330"/>
      <c r="E2" s="330"/>
      <c r="F2" s="330"/>
      <c r="G2" s="330"/>
      <c r="H2" s="330"/>
      <c r="I2" s="330"/>
      <c r="J2" s="330"/>
      <c r="K2" s="157"/>
      <c r="L2" s="158"/>
      <c r="M2" s="159"/>
    </row>
    <row r="3" spans="1:13" ht="14.25" customHeight="1">
      <c r="A3" s="333" t="s">
        <v>311</v>
      </c>
      <c r="B3" s="334"/>
      <c r="C3" s="334"/>
      <c r="D3" s="334"/>
      <c r="E3" s="334"/>
      <c r="F3" s="334"/>
      <c r="G3" s="335"/>
      <c r="H3" s="341" t="s">
        <v>315</v>
      </c>
      <c r="I3" s="331" t="s">
        <v>316</v>
      </c>
      <c r="J3" s="323" t="s">
        <v>317</v>
      </c>
      <c r="K3" s="321" t="s">
        <v>378</v>
      </c>
      <c r="L3" s="322"/>
      <c r="M3" s="343" t="s">
        <v>457</v>
      </c>
    </row>
    <row r="4" spans="1:13" ht="12.75" customHeight="1" thickBot="1">
      <c r="A4" s="336" t="s">
        <v>312</v>
      </c>
      <c r="B4" s="337"/>
      <c r="C4" s="337"/>
      <c r="D4" s="337"/>
      <c r="E4" s="337"/>
      <c r="F4" s="337"/>
      <c r="G4" s="338"/>
      <c r="H4" s="342"/>
      <c r="I4" s="332"/>
      <c r="J4" s="324"/>
      <c r="K4" s="180" t="s">
        <v>318</v>
      </c>
      <c r="L4" s="181" t="s">
        <v>319</v>
      </c>
      <c r="M4" s="344"/>
    </row>
    <row r="5" spans="1:13" s="4" customFormat="1" ht="14.25" customHeight="1" thickBot="1">
      <c r="A5" s="326" t="s">
        <v>379</v>
      </c>
      <c r="B5" s="327"/>
      <c r="C5" s="327"/>
      <c r="D5" s="327"/>
      <c r="E5" s="327"/>
      <c r="F5" s="327"/>
      <c r="G5" s="328"/>
      <c r="H5" s="183"/>
      <c r="I5" s="184"/>
      <c r="J5" s="184"/>
      <c r="K5" s="185">
        <v>10000</v>
      </c>
      <c r="L5" s="186">
        <v>10000</v>
      </c>
      <c r="M5" s="187"/>
    </row>
    <row r="6" spans="1:13" s="4" customFormat="1" ht="14.25" customHeight="1" thickBot="1">
      <c r="A6" s="188"/>
      <c r="B6" s="326" t="s">
        <v>380</v>
      </c>
      <c r="C6" s="327"/>
      <c r="D6" s="327"/>
      <c r="E6" s="327"/>
      <c r="F6" s="327"/>
      <c r="G6" s="328"/>
      <c r="H6" s="183"/>
      <c r="I6" s="184"/>
      <c r="J6" s="184"/>
      <c r="K6" s="189">
        <f>SUM(K7,K21,K42,K64,K100,K128,K139,K160,K191,K209,K232,K250,K274)</f>
        <v>10000.000000000002</v>
      </c>
      <c r="L6" s="186">
        <f>SUM(L7,L21,L42,L64,L100,L128,L139,L160,L191,L209,L232,L250,L274)</f>
        <v>10000</v>
      </c>
      <c r="M6" s="190"/>
    </row>
    <row r="7" spans="1:13" s="4" customFormat="1" ht="14.25" customHeight="1">
      <c r="A7" s="188"/>
      <c r="B7" s="188"/>
      <c r="C7" s="326" t="s">
        <v>381</v>
      </c>
      <c r="D7" s="327"/>
      <c r="E7" s="327"/>
      <c r="F7" s="327"/>
      <c r="G7" s="328"/>
      <c r="H7" s="183"/>
      <c r="I7" s="184"/>
      <c r="J7" s="184"/>
      <c r="K7" s="191">
        <f>K8+K12+K15</f>
        <v>369.9</v>
      </c>
      <c r="L7" s="192">
        <f>SUM(L8,L12,L15)</f>
        <v>719.2</v>
      </c>
      <c r="M7" s="268"/>
    </row>
    <row r="8" spans="1:13" s="4" customFormat="1" ht="14.25" customHeight="1">
      <c r="A8" s="188"/>
      <c r="B8" s="188"/>
      <c r="C8" s="193"/>
      <c r="D8" s="194"/>
      <c r="E8" s="310" t="s">
        <v>2</v>
      </c>
      <c r="F8" s="311"/>
      <c r="G8" s="312"/>
      <c r="H8" s="195"/>
      <c r="I8" s="197"/>
      <c r="J8" s="198"/>
      <c r="K8" s="199">
        <f>SUM(K9:K11)</f>
        <v>128.7</v>
      </c>
      <c r="L8" s="200">
        <f>SUM(L9:L11)</f>
        <v>557.6</v>
      </c>
      <c r="M8" s="201"/>
    </row>
    <row r="9" spans="1:13" s="4" customFormat="1" ht="14.25" customHeight="1">
      <c r="A9" s="188"/>
      <c r="B9" s="188"/>
      <c r="C9" s="193"/>
      <c r="D9" s="194"/>
      <c r="E9" s="202"/>
      <c r="F9" s="194" t="s">
        <v>3</v>
      </c>
      <c r="G9" s="203"/>
      <c r="H9" s="203" t="s">
        <v>320</v>
      </c>
      <c r="I9" s="204" t="s">
        <v>231</v>
      </c>
      <c r="J9" s="204" t="s">
        <v>232</v>
      </c>
      <c r="K9" s="205">
        <v>44.1</v>
      </c>
      <c r="L9" s="206">
        <v>2.5</v>
      </c>
      <c r="M9" s="269" t="s">
        <v>227</v>
      </c>
    </row>
    <row r="10" spans="1:13" s="4" customFormat="1" ht="14.25" customHeight="1">
      <c r="A10" s="188"/>
      <c r="B10" s="188"/>
      <c r="C10" s="193"/>
      <c r="D10" s="194"/>
      <c r="E10" s="202"/>
      <c r="F10" s="194" t="s">
        <v>4</v>
      </c>
      <c r="G10" s="203"/>
      <c r="H10" s="203" t="s">
        <v>321</v>
      </c>
      <c r="I10" s="204" t="s">
        <v>231</v>
      </c>
      <c r="J10" s="204" t="s">
        <v>232</v>
      </c>
      <c r="K10" s="205">
        <v>37.8</v>
      </c>
      <c r="L10" s="206">
        <v>14.2</v>
      </c>
      <c r="M10" s="269" t="s">
        <v>227</v>
      </c>
    </row>
    <row r="11" spans="1:13" s="4" customFormat="1" ht="14.25" customHeight="1">
      <c r="A11" s="188"/>
      <c r="B11" s="188"/>
      <c r="C11" s="193"/>
      <c r="D11" s="194"/>
      <c r="E11" s="207"/>
      <c r="F11" s="208" t="s">
        <v>5</v>
      </c>
      <c r="G11" s="209"/>
      <c r="H11" s="209" t="s">
        <v>322</v>
      </c>
      <c r="I11" s="210" t="s">
        <v>231</v>
      </c>
      <c r="J11" s="210" t="s">
        <v>232</v>
      </c>
      <c r="K11" s="211">
        <v>46.8</v>
      </c>
      <c r="L11" s="212">
        <v>540.9</v>
      </c>
      <c r="M11" s="213" t="s">
        <v>227</v>
      </c>
    </row>
    <row r="12" spans="1:13" s="4" customFormat="1" ht="14.25" customHeight="1">
      <c r="A12" s="188"/>
      <c r="B12" s="188"/>
      <c r="C12" s="193"/>
      <c r="D12" s="194"/>
      <c r="E12" s="310" t="s">
        <v>6</v>
      </c>
      <c r="F12" s="311"/>
      <c r="G12" s="312"/>
      <c r="H12" s="196"/>
      <c r="I12" s="214"/>
      <c r="J12" s="214"/>
      <c r="K12" s="215">
        <f>SUM(K13:K14)</f>
        <v>76.7</v>
      </c>
      <c r="L12" s="216">
        <f>SUM(L13:L14)</f>
        <v>131.9</v>
      </c>
      <c r="M12" s="270"/>
    </row>
    <row r="13" spans="1:13" s="4" customFormat="1" ht="14.25" customHeight="1">
      <c r="A13" s="188"/>
      <c r="B13" s="188"/>
      <c r="C13" s="193"/>
      <c r="D13" s="194"/>
      <c r="E13" s="202"/>
      <c r="F13" s="194" t="s">
        <v>7</v>
      </c>
      <c r="G13" s="203"/>
      <c r="H13" s="203"/>
      <c r="I13" s="204" t="s">
        <v>231</v>
      </c>
      <c r="J13" s="204" t="s">
        <v>233</v>
      </c>
      <c r="K13" s="205">
        <v>66.7</v>
      </c>
      <c r="L13" s="206">
        <v>126.7</v>
      </c>
      <c r="M13" s="269" t="s">
        <v>227</v>
      </c>
    </row>
    <row r="14" spans="1:13" s="4" customFormat="1" ht="14.25" customHeight="1">
      <c r="A14" s="188"/>
      <c r="B14" s="188"/>
      <c r="C14" s="193"/>
      <c r="D14" s="194"/>
      <c r="E14" s="207"/>
      <c r="F14" s="208" t="s">
        <v>8</v>
      </c>
      <c r="G14" s="209"/>
      <c r="H14" s="209" t="s">
        <v>323</v>
      </c>
      <c r="I14" s="210" t="s">
        <v>231</v>
      </c>
      <c r="J14" s="210" t="s">
        <v>232</v>
      </c>
      <c r="K14" s="211">
        <v>10</v>
      </c>
      <c r="L14" s="212">
        <v>5.2</v>
      </c>
      <c r="M14" s="269" t="s">
        <v>227</v>
      </c>
    </row>
    <row r="15" spans="1:13" s="4" customFormat="1" ht="14.25" customHeight="1">
      <c r="A15" s="188"/>
      <c r="B15" s="188"/>
      <c r="C15" s="193"/>
      <c r="D15" s="194"/>
      <c r="E15" s="310" t="s">
        <v>9</v>
      </c>
      <c r="F15" s="311"/>
      <c r="G15" s="312"/>
      <c r="H15" s="196"/>
      <c r="I15" s="214"/>
      <c r="J15" s="214"/>
      <c r="K15" s="215">
        <f>SUM(K16:K20)</f>
        <v>164.5</v>
      </c>
      <c r="L15" s="216">
        <f>SUM(L16:L20)</f>
        <v>29.700000000000003</v>
      </c>
      <c r="M15" s="217"/>
    </row>
    <row r="16" spans="1:13" s="4" customFormat="1" ht="14.25" customHeight="1">
      <c r="A16" s="188"/>
      <c r="B16" s="188"/>
      <c r="C16" s="193"/>
      <c r="D16" s="194"/>
      <c r="E16" s="202"/>
      <c r="F16" s="194" t="s">
        <v>10</v>
      </c>
      <c r="G16" s="203"/>
      <c r="H16" s="203" t="s">
        <v>324</v>
      </c>
      <c r="I16" s="204" t="s">
        <v>231</v>
      </c>
      <c r="J16" s="204" t="s">
        <v>232</v>
      </c>
      <c r="K16" s="205">
        <v>73.4</v>
      </c>
      <c r="L16" s="206">
        <v>16</v>
      </c>
      <c r="M16" s="269" t="s">
        <v>227</v>
      </c>
    </row>
    <row r="17" spans="1:13" s="4" customFormat="1" ht="14.25" customHeight="1">
      <c r="A17" s="188"/>
      <c r="B17" s="188"/>
      <c r="C17" s="193"/>
      <c r="D17" s="194"/>
      <c r="E17" s="202"/>
      <c r="F17" s="194" t="s">
        <v>11</v>
      </c>
      <c r="G17" s="203"/>
      <c r="H17" s="203" t="s">
        <v>325</v>
      </c>
      <c r="I17" s="204" t="s">
        <v>231</v>
      </c>
      <c r="J17" s="204" t="s">
        <v>232</v>
      </c>
      <c r="K17" s="205">
        <v>22.5</v>
      </c>
      <c r="L17" s="206">
        <v>1.6</v>
      </c>
      <c r="M17" s="269" t="s">
        <v>227</v>
      </c>
    </row>
    <row r="18" spans="1:13" s="4" customFormat="1" ht="14.25" customHeight="1">
      <c r="A18" s="188"/>
      <c r="B18" s="188"/>
      <c r="C18" s="193"/>
      <c r="D18" s="194"/>
      <c r="E18" s="202"/>
      <c r="F18" s="194" t="s">
        <v>12</v>
      </c>
      <c r="G18" s="203"/>
      <c r="H18" s="203" t="s">
        <v>326</v>
      </c>
      <c r="I18" s="204" t="s">
        <v>231</v>
      </c>
      <c r="J18" s="204" t="s">
        <v>232</v>
      </c>
      <c r="K18" s="205">
        <v>14</v>
      </c>
      <c r="L18" s="206">
        <v>3.1</v>
      </c>
      <c r="M18" s="269" t="s">
        <v>227</v>
      </c>
    </row>
    <row r="19" spans="1:13" s="4" customFormat="1" ht="14.25" customHeight="1">
      <c r="A19" s="188"/>
      <c r="B19" s="188"/>
      <c r="C19" s="193"/>
      <c r="D19" s="194"/>
      <c r="E19" s="202"/>
      <c r="F19" s="194" t="s">
        <v>13</v>
      </c>
      <c r="G19" s="203"/>
      <c r="H19" s="203" t="s">
        <v>327</v>
      </c>
      <c r="I19" s="204" t="s">
        <v>231</v>
      </c>
      <c r="J19" s="204" t="s">
        <v>232</v>
      </c>
      <c r="K19" s="205">
        <v>51.8</v>
      </c>
      <c r="L19" s="206">
        <v>9</v>
      </c>
      <c r="M19" s="269" t="s">
        <v>227</v>
      </c>
    </row>
    <row r="20" spans="1:13" s="4" customFormat="1" ht="14.25" customHeight="1" thickBot="1">
      <c r="A20" s="188"/>
      <c r="B20" s="188"/>
      <c r="C20" s="218"/>
      <c r="D20" s="219"/>
      <c r="E20" s="220"/>
      <c r="F20" s="219" t="s">
        <v>14</v>
      </c>
      <c r="G20" s="221"/>
      <c r="H20" s="221" t="s">
        <v>328</v>
      </c>
      <c r="I20" s="179" t="s">
        <v>231</v>
      </c>
      <c r="J20" s="179" t="s">
        <v>232</v>
      </c>
      <c r="K20" s="222">
        <v>2.8</v>
      </c>
      <c r="L20" s="223" t="s">
        <v>351</v>
      </c>
      <c r="M20" s="269" t="s">
        <v>227</v>
      </c>
    </row>
    <row r="21" spans="1:13" s="4" customFormat="1" ht="14.25" customHeight="1">
      <c r="A21" s="188"/>
      <c r="B21" s="188"/>
      <c r="C21" s="326" t="s">
        <v>382</v>
      </c>
      <c r="D21" s="327"/>
      <c r="E21" s="327"/>
      <c r="F21" s="327"/>
      <c r="G21" s="328"/>
      <c r="H21" s="183"/>
      <c r="I21" s="184"/>
      <c r="J21" s="184"/>
      <c r="K21" s="191">
        <f>K22+K25+K27+K29+K31+K35+K39</f>
        <v>795.5999999999999</v>
      </c>
      <c r="L21" s="224">
        <f>SUM(L22,L25,L27,L29,L31,L35,L39)</f>
        <v>554.1</v>
      </c>
      <c r="M21" s="225"/>
    </row>
    <row r="22" spans="1:13" s="4" customFormat="1" ht="14.25" customHeight="1">
      <c r="A22" s="188"/>
      <c r="B22" s="188"/>
      <c r="C22" s="193"/>
      <c r="D22" s="194"/>
      <c r="E22" s="310" t="s">
        <v>383</v>
      </c>
      <c r="F22" s="311"/>
      <c r="G22" s="312"/>
      <c r="H22" s="196"/>
      <c r="I22" s="214"/>
      <c r="J22" s="214"/>
      <c r="K22" s="215">
        <f>SUM(K23:K24)</f>
        <v>109.3</v>
      </c>
      <c r="L22" s="216">
        <f>SUM(L23:L24)</f>
        <v>41.3</v>
      </c>
      <c r="M22" s="217"/>
    </row>
    <row r="23" spans="1:13" s="4" customFormat="1" ht="14.25" customHeight="1">
      <c r="A23" s="188"/>
      <c r="B23" s="188"/>
      <c r="C23" s="193"/>
      <c r="D23" s="194"/>
      <c r="E23" s="202"/>
      <c r="F23" s="194" t="s">
        <v>16</v>
      </c>
      <c r="G23" s="203"/>
      <c r="H23" s="203" t="s">
        <v>329</v>
      </c>
      <c r="I23" s="204" t="s">
        <v>231</v>
      </c>
      <c r="J23" s="204" t="s">
        <v>232</v>
      </c>
      <c r="K23" s="205">
        <v>103.8</v>
      </c>
      <c r="L23" s="206">
        <v>41.3</v>
      </c>
      <c r="M23" s="269" t="s">
        <v>227</v>
      </c>
    </row>
    <row r="24" spans="1:13" s="4" customFormat="1" ht="14.25" customHeight="1">
      <c r="A24" s="188"/>
      <c r="B24" s="188"/>
      <c r="C24" s="193"/>
      <c r="D24" s="194"/>
      <c r="E24" s="202"/>
      <c r="F24" s="194" t="s">
        <v>352</v>
      </c>
      <c r="G24" s="203"/>
      <c r="H24" s="203"/>
      <c r="I24" s="204" t="s">
        <v>231</v>
      </c>
      <c r="J24" s="204" t="s">
        <v>232</v>
      </c>
      <c r="K24" s="205">
        <v>5.5</v>
      </c>
      <c r="L24" s="206" t="s">
        <v>351</v>
      </c>
      <c r="M24" s="269" t="s">
        <v>229</v>
      </c>
    </row>
    <row r="25" spans="1:13" s="4" customFormat="1" ht="14.25" customHeight="1">
      <c r="A25" s="188"/>
      <c r="B25" s="188"/>
      <c r="C25" s="193"/>
      <c r="D25" s="194"/>
      <c r="E25" s="310" t="s">
        <v>18</v>
      </c>
      <c r="F25" s="311"/>
      <c r="G25" s="312"/>
      <c r="H25" s="196"/>
      <c r="I25" s="214"/>
      <c r="J25" s="214"/>
      <c r="K25" s="215">
        <f>SUM(K26)</f>
        <v>17.4</v>
      </c>
      <c r="L25" s="216">
        <f>SUM(L26)</f>
        <v>67</v>
      </c>
      <c r="M25" s="217"/>
    </row>
    <row r="26" spans="1:13" s="4" customFormat="1" ht="14.25" customHeight="1">
      <c r="A26" s="188"/>
      <c r="B26" s="188"/>
      <c r="C26" s="193"/>
      <c r="D26" s="194"/>
      <c r="E26" s="207"/>
      <c r="F26" s="208" t="s">
        <v>19</v>
      </c>
      <c r="G26" s="209"/>
      <c r="H26" s="209"/>
      <c r="I26" s="210" t="s">
        <v>231</v>
      </c>
      <c r="J26" s="210" t="s">
        <v>232</v>
      </c>
      <c r="K26" s="211">
        <v>17.4</v>
      </c>
      <c r="L26" s="212">
        <v>67</v>
      </c>
      <c r="M26" s="213" t="s">
        <v>227</v>
      </c>
    </row>
    <row r="27" spans="1:13" s="4" customFormat="1" ht="14.25" customHeight="1">
      <c r="A27" s="188"/>
      <c r="B27" s="188"/>
      <c r="C27" s="193"/>
      <c r="D27" s="194"/>
      <c r="E27" s="310" t="s">
        <v>20</v>
      </c>
      <c r="F27" s="311"/>
      <c r="G27" s="312"/>
      <c r="H27" s="196"/>
      <c r="I27" s="214"/>
      <c r="J27" s="214"/>
      <c r="K27" s="215">
        <f>SUM(K28)</f>
        <v>105.6</v>
      </c>
      <c r="L27" s="216">
        <f>SUM(L28)</f>
        <v>163.6</v>
      </c>
      <c r="M27" s="270"/>
    </row>
    <row r="28" spans="1:13" s="4" customFormat="1" ht="14.25" customHeight="1">
      <c r="A28" s="188"/>
      <c r="B28" s="188"/>
      <c r="C28" s="193"/>
      <c r="D28" s="194"/>
      <c r="E28" s="207"/>
      <c r="F28" s="208" t="s">
        <v>20</v>
      </c>
      <c r="G28" s="209"/>
      <c r="H28" s="209" t="s">
        <v>330</v>
      </c>
      <c r="I28" s="210" t="s">
        <v>231</v>
      </c>
      <c r="J28" s="210" t="s">
        <v>232</v>
      </c>
      <c r="K28" s="211">
        <v>105.6</v>
      </c>
      <c r="L28" s="212">
        <v>163.6</v>
      </c>
      <c r="M28" s="269" t="s">
        <v>227</v>
      </c>
    </row>
    <row r="29" spans="1:13" s="4" customFormat="1" ht="14.25" customHeight="1">
      <c r="A29" s="188"/>
      <c r="B29" s="188"/>
      <c r="C29" s="193"/>
      <c r="D29" s="194"/>
      <c r="E29" s="310" t="s">
        <v>21</v>
      </c>
      <c r="F29" s="311"/>
      <c r="G29" s="312"/>
      <c r="H29" s="196"/>
      <c r="I29" s="214"/>
      <c r="J29" s="214"/>
      <c r="K29" s="215">
        <f>SUM(K30)</f>
        <v>402.8</v>
      </c>
      <c r="L29" s="216">
        <f>SUM(L30)</f>
        <v>257.6</v>
      </c>
      <c r="M29" s="217"/>
    </row>
    <row r="30" spans="1:13" s="4" customFormat="1" ht="14.25" customHeight="1">
      <c r="A30" s="188"/>
      <c r="B30" s="188"/>
      <c r="C30" s="193"/>
      <c r="D30" s="194"/>
      <c r="E30" s="207"/>
      <c r="F30" s="208" t="s">
        <v>21</v>
      </c>
      <c r="G30" s="209"/>
      <c r="H30" s="209" t="s">
        <v>331</v>
      </c>
      <c r="I30" s="210" t="s">
        <v>231</v>
      </c>
      <c r="J30" s="210" t="s">
        <v>232</v>
      </c>
      <c r="K30" s="211">
        <v>402.8</v>
      </c>
      <c r="L30" s="212">
        <v>257.6</v>
      </c>
      <c r="M30" s="269" t="s">
        <v>227</v>
      </c>
    </row>
    <row r="31" spans="1:13" s="4" customFormat="1" ht="14.25" customHeight="1">
      <c r="A31" s="188"/>
      <c r="B31" s="188"/>
      <c r="C31" s="193"/>
      <c r="D31" s="194"/>
      <c r="E31" s="310" t="s">
        <v>22</v>
      </c>
      <c r="F31" s="311"/>
      <c r="G31" s="312"/>
      <c r="H31" s="196"/>
      <c r="I31" s="214"/>
      <c r="J31" s="214"/>
      <c r="K31" s="215">
        <f>SUM(K32:K34)</f>
        <v>22.3</v>
      </c>
      <c r="L31" s="216">
        <f>SUM(L32:L34)</f>
        <v>24.2</v>
      </c>
      <c r="M31" s="217"/>
    </row>
    <row r="32" spans="1:13" s="4" customFormat="1" ht="14.25" customHeight="1">
      <c r="A32" s="188"/>
      <c r="B32" s="188"/>
      <c r="C32" s="193"/>
      <c r="D32" s="194"/>
      <c r="E32" s="202"/>
      <c r="F32" s="194" t="s">
        <v>23</v>
      </c>
      <c r="G32" s="203"/>
      <c r="H32" s="203" t="s">
        <v>370</v>
      </c>
      <c r="I32" s="204" t="s">
        <v>384</v>
      </c>
      <c r="J32" s="204" t="s">
        <v>234</v>
      </c>
      <c r="K32" s="205">
        <v>8</v>
      </c>
      <c r="L32" s="206" t="s">
        <v>351</v>
      </c>
      <c r="M32" s="269" t="s">
        <v>227</v>
      </c>
    </row>
    <row r="33" spans="1:13" s="4" customFormat="1" ht="14.25" customHeight="1">
      <c r="A33" s="188"/>
      <c r="B33" s="188"/>
      <c r="C33" s="193"/>
      <c r="D33" s="194"/>
      <c r="E33" s="202"/>
      <c r="F33" s="194" t="s">
        <v>24</v>
      </c>
      <c r="G33" s="203"/>
      <c r="H33" s="203"/>
      <c r="I33" s="204" t="s">
        <v>231</v>
      </c>
      <c r="J33" s="204" t="s">
        <v>232</v>
      </c>
      <c r="K33" s="205">
        <v>11.6</v>
      </c>
      <c r="L33" s="206" t="s">
        <v>351</v>
      </c>
      <c r="M33" s="269" t="s">
        <v>228</v>
      </c>
    </row>
    <row r="34" spans="1:13" s="4" customFormat="1" ht="14.25" customHeight="1">
      <c r="A34" s="188"/>
      <c r="B34" s="188"/>
      <c r="C34" s="193"/>
      <c r="D34" s="194"/>
      <c r="E34" s="207"/>
      <c r="F34" s="194" t="s">
        <v>385</v>
      </c>
      <c r="G34" s="226"/>
      <c r="H34" s="227"/>
      <c r="I34" s="228" t="s">
        <v>386</v>
      </c>
      <c r="J34" s="229" t="s">
        <v>234</v>
      </c>
      <c r="K34" s="230">
        <v>2.7</v>
      </c>
      <c r="L34" s="212">
        <v>24.2</v>
      </c>
      <c r="M34" s="271" t="s">
        <v>227</v>
      </c>
    </row>
    <row r="35" spans="1:13" s="4" customFormat="1" ht="14.25" customHeight="1">
      <c r="A35" s="188"/>
      <c r="B35" s="188"/>
      <c r="C35" s="193"/>
      <c r="D35" s="194"/>
      <c r="E35" s="310" t="s">
        <v>25</v>
      </c>
      <c r="F35" s="311"/>
      <c r="G35" s="312"/>
      <c r="H35" s="196"/>
      <c r="I35" s="214"/>
      <c r="J35" s="214"/>
      <c r="K35" s="215">
        <f>SUM(K36:K38)</f>
        <v>126.39999999999999</v>
      </c>
      <c r="L35" s="216" t="s">
        <v>351</v>
      </c>
      <c r="M35" s="217"/>
    </row>
    <row r="36" spans="1:13" s="4" customFormat="1" ht="14.25" customHeight="1">
      <c r="A36" s="188"/>
      <c r="B36" s="188"/>
      <c r="C36" s="193"/>
      <c r="D36" s="194"/>
      <c r="E36" s="202"/>
      <c r="F36" s="194" t="s">
        <v>26</v>
      </c>
      <c r="G36" s="203"/>
      <c r="H36" s="203" t="s">
        <v>254</v>
      </c>
      <c r="I36" s="204" t="s">
        <v>231</v>
      </c>
      <c r="J36" s="204" t="s">
        <v>232</v>
      </c>
      <c r="K36" s="205">
        <v>102</v>
      </c>
      <c r="L36" s="206" t="s">
        <v>351</v>
      </c>
      <c r="M36" s="269" t="s">
        <v>227</v>
      </c>
    </row>
    <row r="37" spans="1:13" s="4" customFormat="1" ht="14.25" customHeight="1">
      <c r="A37" s="188"/>
      <c r="B37" s="188"/>
      <c r="C37" s="193"/>
      <c r="D37" s="194"/>
      <c r="E37" s="202"/>
      <c r="F37" s="194" t="s">
        <v>27</v>
      </c>
      <c r="G37" s="203"/>
      <c r="H37" s="203" t="s">
        <v>255</v>
      </c>
      <c r="I37" s="204" t="s">
        <v>231</v>
      </c>
      <c r="J37" s="204" t="s">
        <v>232</v>
      </c>
      <c r="K37" s="205">
        <v>19.6</v>
      </c>
      <c r="L37" s="206" t="s">
        <v>351</v>
      </c>
      <c r="M37" s="269" t="s">
        <v>227</v>
      </c>
    </row>
    <row r="38" spans="1:13" s="4" customFormat="1" ht="14.25" customHeight="1">
      <c r="A38" s="188"/>
      <c r="B38" s="188"/>
      <c r="C38" s="193"/>
      <c r="D38" s="194"/>
      <c r="E38" s="207"/>
      <c r="F38" s="208" t="s">
        <v>28</v>
      </c>
      <c r="G38" s="209"/>
      <c r="H38" s="209" t="s">
        <v>256</v>
      </c>
      <c r="I38" s="210" t="s">
        <v>231</v>
      </c>
      <c r="J38" s="210" t="s">
        <v>232</v>
      </c>
      <c r="K38" s="211">
        <v>4.8</v>
      </c>
      <c r="L38" s="212" t="s">
        <v>351</v>
      </c>
      <c r="M38" s="213" t="s">
        <v>353</v>
      </c>
    </row>
    <row r="39" spans="1:13" s="4" customFormat="1" ht="14.25" customHeight="1">
      <c r="A39" s="188"/>
      <c r="B39" s="188"/>
      <c r="C39" s="193"/>
      <c r="D39" s="194"/>
      <c r="E39" s="310" t="s">
        <v>29</v>
      </c>
      <c r="F39" s="311"/>
      <c r="G39" s="312"/>
      <c r="H39" s="196"/>
      <c r="I39" s="214"/>
      <c r="J39" s="214"/>
      <c r="K39" s="215">
        <f>SUM(K40:K41)</f>
        <v>11.8</v>
      </c>
      <c r="L39" s="216">
        <f>SUM(L40:L41)</f>
        <v>0.4</v>
      </c>
      <c r="M39" s="270"/>
    </row>
    <row r="40" spans="1:13" s="4" customFormat="1" ht="14.25" customHeight="1">
      <c r="A40" s="188"/>
      <c r="B40" s="188"/>
      <c r="C40" s="193"/>
      <c r="D40" s="194"/>
      <c r="E40" s="202"/>
      <c r="F40" s="194" t="s">
        <v>30</v>
      </c>
      <c r="G40" s="203"/>
      <c r="H40" s="203" t="s">
        <v>257</v>
      </c>
      <c r="I40" s="204" t="s">
        <v>231</v>
      </c>
      <c r="J40" s="204" t="s">
        <v>232</v>
      </c>
      <c r="K40" s="205">
        <v>5.2</v>
      </c>
      <c r="L40" s="206" t="s">
        <v>351</v>
      </c>
      <c r="M40" s="269" t="s">
        <v>227</v>
      </c>
    </row>
    <row r="41" spans="1:13" s="4" customFormat="1" ht="14.25" customHeight="1" thickBot="1">
      <c r="A41" s="188"/>
      <c r="B41" s="188"/>
      <c r="C41" s="218"/>
      <c r="D41" s="219"/>
      <c r="E41" s="220"/>
      <c r="F41" s="219" t="s">
        <v>31</v>
      </c>
      <c r="G41" s="221"/>
      <c r="H41" s="221"/>
      <c r="I41" s="179" t="s">
        <v>231</v>
      </c>
      <c r="J41" s="179" t="s">
        <v>232</v>
      </c>
      <c r="K41" s="222">
        <v>6.6</v>
      </c>
      <c r="L41" s="223">
        <v>0.4</v>
      </c>
      <c r="M41" s="269" t="s">
        <v>228</v>
      </c>
    </row>
    <row r="42" spans="1:13" s="4" customFormat="1" ht="14.25" customHeight="1">
      <c r="A42" s="188"/>
      <c r="B42" s="188"/>
      <c r="C42" s="231" t="s">
        <v>387</v>
      </c>
      <c r="D42" s="182"/>
      <c r="E42" s="182"/>
      <c r="F42" s="182"/>
      <c r="G42" s="183"/>
      <c r="H42" s="183"/>
      <c r="I42" s="184"/>
      <c r="J42" s="184"/>
      <c r="K42" s="185">
        <f>K43+K48+K54+K57+K59+K61</f>
        <v>892.3999999999999</v>
      </c>
      <c r="L42" s="232">
        <f>SUM(L43,L48,L54,L57,L59,L61)</f>
        <v>638.0999999999999</v>
      </c>
      <c r="M42" s="225"/>
    </row>
    <row r="43" spans="1:13" s="4" customFormat="1" ht="14.25" customHeight="1">
      <c r="A43" s="188"/>
      <c r="B43" s="188"/>
      <c r="C43" s="193"/>
      <c r="D43" s="194"/>
      <c r="E43" s="310" t="s">
        <v>33</v>
      </c>
      <c r="F43" s="311"/>
      <c r="G43" s="312"/>
      <c r="H43" s="196"/>
      <c r="I43" s="214"/>
      <c r="J43" s="214"/>
      <c r="K43" s="215">
        <f>SUM(K44:K47)</f>
        <v>64.3</v>
      </c>
      <c r="L43" s="216" t="s">
        <v>351</v>
      </c>
      <c r="M43" s="217"/>
    </row>
    <row r="44" spans="1:13" s="4" customFormat="1" ht="14.25" customHeight="1">
      <c r="A44" s="188"/>
      <c r="B44" s="188"/>
      <c r="C44" s="193"/>
      <c r="D44" s="194"/>
      <c r="E44" s="202"/>
      <c r="F44" s="194" t="s">
        <v>34</v>
      </c>
      <c r="G44" s="203"/>
      <c r="H44" s="203"/>
      <c r="I44" s="204" t="s">
        <v>231</v>
      </c>
      <c r="J44" s="204" t="s">
        <v>233</v>
      </c>
      <c r="K44" s="205">
        <v>3.7</v>
      </c>
      <c r="L44" s="206" t="s">
        <v>351</v>
      </c>
      <c r="M44" s="269" t="s">
        <v>227</v>
      </c>
    </row>
    <row r="45" spans="1:13" s="4" customFormat="1" ht="14.25" customHeight="1">
      <c r="A45" s="188"/>
      <c r="B45" s="188"/>
      <c r="C45" s="193"/>
      <c r="D45" s="194"/>
      <c r="E45" s="202"/>
      <c r="F45" s="194" t="s">
        <v>35</v>
      </c>
      <c r="G45" s="203"/>
      <c r="H45" s="203"/>
      <c r="I45" s="204" t="s">
        <v>231</v>
      </c>
      <c r="J45" s="204" t="s">
        <v>233</v>
      </c>
      <c r="K45" s="205">
        <v>4.1</v>
      </c>
      <c r="L45" s="206" t="s">
        <v>351</v>
      </c>
      <c r="M45" s="269" t="s">
        <v>227</v>
      </c>
    </row>
    <row r="46" spans="1:13" s="4" customFormat="1" ht="14.25" customHeight="1">
      <c r="A46" s="188"/>
      <c r="B46" s="188"/>
      <c r="C46" s="193"/>
      <c r="D46" s="194"/>
      <c r="E46" s="202"/>
      <c r="F46" s="194" t="s">
        <v>36</v>
      </c>
      <c r="G46" s="203"/>
      <c r="H46" s="203"/>
      <c r="I46" s="204" t="s">
        <v>231</v>
      </c>
      <c r="J46" s="204" t="s">
        <v>233</v>
      </c>
      <c r="K46" s="205">
        <v>48.9</v>
      </c>
      <c r="L46" s="206" t="s">
        <v>351</v>
      </c>
      <c r="M46" s="269" t="s">
        <v>227</v>
      </c>
    </row>
    <row r="47" spans="1:13" s="4" customFormat="1" ht="14.25" customHeight="1">
      <c r="A47" s="188"/>
      <c r="B47" s="188"/>
      <c r="C47" s="193"/>
      <c r="D47" s="194"/>
      <c r="E47" s="207"/>
      <c r="F47" s="208" t="s">
        <v>37</v>
      </c>
      <c r="G47" s="209"/>
      <c r="H47" s="209"/>
      <c r="I47" s="210" t="s">
        <v>231</v>
      </c>
      <c r="J47" s="210" t="s">
        <v>233</v>
      </c>
      <c r="K47" s="211">
        <v>7.6</v>
      </c>
      <c r="L47" s="212" t="s">
        <v>351</v>
      </c>
      <c r="M47" s="269" t="s">
        <v>227</v>
      </c>
    </row>
    <row r="48" spans="1:13" s="4" customFormat="1" ht="14.25" customHeight="1">
      <c r="A48" s="188"/>
      <c r="B48" s="188"/>
      <c r="C48" s="193"/>
      <c r="D48" s="194"/>
      <c r="E48" s="310" t="s">
        <v>38</v>
      </c>
      <c r="F48" s="311"/>
      <c r="G48" s="312"/>
      <c r="H48" s="196"/>
      <c r="I48" s="214"/>
      <c r="J48" s="214"/>
      <c r="K48" s="215">
        <f>SUM(K49:K53)</f>
        <v>708</v>
      </c>
      <c r="L48" s="216">
        <f>SUM(L49:L53)</f>
        <v>591.4</v>
      </c>
      <c r="M48" s="217"/>
    </row>
    <row r="49" spans="1:13" s="4" customFormat="1" ht="14.25" customHeight="1">
      <c r="A49" s="188"/>
      <c r="B49" s="188"/>
      <c r="C49" s="193"/>
      <c r="D49" s="194"/>
      <c r="E49" s="202"/>
      <c r="F49" s="194" t="s">
        <v>39</v>
      </c>
      <c r="G49" s="203"/>
      <c r="H49" s="203" t="s">
        <v>258</v>
      </c>
      <c r="I49" s="204" t="s">
        <v>231</v>
      </c>
      <c r="J49" s="204" t="s">
        <v>233</v>
      </c>
      <c r="K49" s="205">
        <v>229.2</v>
      </c>
      <c r="L49" s="206">
        <v>188.9</v>
      </c>
      <c r="M49" s="269" t="s">
        <v>227</v>
      </c>
    </row>
    <row r="50" spans="1:13" s="4" customFormat="1" ht="14.25" customHeight="1">
      <c r="A50" s="188"/>
      <c r="B50" s="188"/>
      <c r="C50" s="193"/>
      <c r="D50" s="194"/>
      <c r="E50" s="202"/>
      <c r="F50" s="194" t="s">
        <v>40</v>
      </c>
      <c r="G50" s="203"/>
      <c r="H50" s="203"/>
      <c r="I50" s="204" t="s">
        <v>231</v>
      </c>
      <c r="J50" s="204" t="s">
        <v>233</v>
      </c>
      <c r="K50" s="205">
        <v>190.3</v>
      </c>
      <c r="L50" s="206">
        <v>58.6</v>
      </c>
      <c r="M50" s="269" t="s">
        <v>227</v>
      </c>
    </row>
    <row r="51" spans="1:13" s="4" customFormat="1" ht="14.25" customHeight="1">
      <c r="A51" s="188"/>
      <c r="B51" s="188"/>
      <c r="C51" s="193"/>
      <c r="D51" s="194"/>
      <c r="E51" s="202"/>
      <c r="F51" s="194" t="s">
        <v>41</v>
      </c>
      <c r="G51" s="203"/>
      <c r="H51" s="203"/>
      <c r="I51" s="204" t="s">
        <v>231</v>
      </c>
      <c r="J51" s="204" t="s">
        <v>233</v>
      </c>
      <c r="K51" s="205">
        <v>74.2</v>
      </c>
      <c r="L51" s="206">
        <v>34.8</v>
      </c>
      <c r="M51" s="269" t="s">
        <v>227</v>
      </c>
    </row>
    <row r="52" spans="1:13" s="4" customFormat="1" ht="14.25" customHeight="1">
      <c r="A52" s="188"/>
      <c r="B52" s="188"/>
      <c r="C52" s="193"/>
      <c r="D52" s="194"/>
      <c r="E52" s="202"/>
      <c r="F52" s="194" t="s">
        <v>42</v>
      </c>
      <c r="G52" s="203"/>
      <c r="H52" s="203"/>
      <c r="I52" s="204" t="s">
        <v>231</v>
      </c>
      <c r="J52" s="204" t="s">
        <v>233</v>
      </c>
      <c r="K52" s="205">
        <v>112.7</v>
      </c>
      <c r="L52" s="206">
        <v>213.7</v>
      </c>
      <c r="M52" s="269" t="s">
        <v>227</v>
      </c>
    </row>
    <row r="53" spans="1:13" s="4" customFormat="1" ht="14.25" customHeight="1">
      <c r="A53" s="188"/>
      <c r="B53" s="188"/>
      <c r="C53" s="193"/>
      <c r="D53" s="194"/>
      <c r="E53" s="202"/>
      <c r="F53" s="194" t="s">
        <v>43</v>
      </c>
      <c r="G53" s="203"/>
      <c r="H53" s="203"/>
      <c r="I53" s="204" t="s">
        <v>231</v>
      </c>
      <c r="J53" s="204" t="s">
        <v>233</v>
      </c>
      <c r="K53" s="205">
        <v>101.6</v>
      </c>
      <c r="L53" s="206">
        <v>95.4</v>
      </c>
      <c r="M53" s="269" t="s">
        <v>227</v>
      </c>
    </row>
    <row r="54" spans="1:13" s="4" customFormat="1" ht="14.25" customHeight="1">
      <c r="A54" s="188"/>
      <c r="B54" s="188"/>
      <c r="C54" s="193"/>
      <c r="D54" s="194"/>
      <c r="E54" s="310" t="s">
        <v>44</v>
      </c>
      <c r="F54" s="311"/>
      <c r="G54" s="312"/>
      <c r="H54" s="196"/>
      <c r="I54" s="214"/>
      <c r="J54" s="214"/>
      <c r="K54" s="215">
        <f>SUM(K55:K56)</f>
        <v>50.9</v>
      </c>
      <c r="L54" s="216">
        <f>SUM(L55:L56)</f>
        <v>26.5</v>
      </c>
      <c r="M54" s="217"/>
    </row>
    <row r="55" spans="1:13" s="4" customFormat="1" ht="14.25" customHeight="1">
      <c r="A55" s="188"/>
      <c r="B55" s="188"/>
      <c r="C55" s="193"/>
      <c r="D55" s="194"/>
      <c r="E55" s="202"/>
      <c r="F55" s="194" t="s">
        <v>45</v>
      </c>
      <c r="G55" s="203"/>
      <c r="H55" s="203" t="s">
        <v>259</v>
      </c>
      <c r="I55" s="204" t="s">
        <v>231</v>
      </c>
      <c r="J55" s="204" t="s">
        <v>232</v>
      </c>
      <c r="K55" s="205">
        <v>13</v>
      </c>
      <c r="L55" s="206">
        <v>26.5</v>
      </c>
      <c r="M55" s="269" t="s">
        <v>227</v>
      </c>
    </row>
    <row r="56" spans="1:13" s="4" customFormat="1" ht="14.25" customHeight="1">
      <c r="A56" s="188"/>
      <c r="B56" s="188"/>
      <c r="C56" s="193"/>
      <c r="D56" s="194"/>
      <c r="E56" s="207"/>
      <c r="F56" s="208" t="s">
        <v>46</v>
      </c>
      <c r="G56" s="209"/>
      <c r="H56" s="209"/>
      <c r="I56" s="210" t="s">
        <v>231</v>
      </c>
      <c r="J56" s="210" t="s">
        <v>232</v>
      </c>
      <c r="K56" s="211">
        <v>37.9</v>
      </c>
      <c r="L56" s="212" t="s">
        <v>351</v>
      </c>
      <c r="M56" s="213" t="s">
        <v>227</v>
      </c>
    </row>
    <row r="57" spans="1:13" s="4" customFormat="1" ht="14.25" customHeight="1">
      <c r="A57" s="188"/>
      <c r="B57" s="188"/>
      <c r="C57" s="193"/>
      <c r="D57" s="194"/>
      <c r="E57" s="310" t="s">
        <v>349</v>
      </c>
      <c r="F57" s="311"/>
      <c r="G57" s="312"/>
      <c r="H57" s="196"/>
      <c r="I57" s="214"/>
      <c r="J57" s="214"/>
      <c r="K57" s="215">
        <f>SUM(K58)</f>
        <v>4.9</v>
      </c>
      <c r="L57" s="216" t="s">
        <v>351</v>
      </c>
      <c r="M57" s="270"/>
    </row>
    <row r="58" spans="1:13" s="4" customFormat="1" ht="14.25" customHeight="1">
      <c r="A58" s="188"/>
      <c r="B58" s="188"/>
      <c r="C58" s="193"/>
      <c r="D58" s="194"/>
      <c r="E58" s="207"/>
      <c r="F58" s="208" t="s">
        <v>349</v>
      </c>
      <c r="G58" s="209"/>
      <c r="H58" s="209" t="s">
        <v>359</v>
      </c>
      <c r="I58" s="210" t="s">
        <v>238</v>
      </c>
      <c r="J58" s="210" t="s">
        <v>233</v>
      </c>
      <c r="K58" s="211">
        <v>4.9</v>
      </c>
      <c r="L58" s="212" t="s">
        <v>351</v>
      </c>
      <c r="M58" s="213" t="s">
        <v>227</v>
      </c>
    </row>
    <row r="59" spans="1:13" s="4" customFormat="1" ht="14.25" customHeight="1">
      <c r="A59" s="188"/>
      <c r="B59" s="188"/>
      <c r="C59" s="193"/>
      <c r="D59" s="194"/>
      <c r="E59" s="310" t="s">
        <v>388</v>
      </c>
      <c r="F59" s="311"/>
      <c r="G59" s="312"/>
      <c r="H59" s="196"/>
      <c r="I59" s="214"/>
      <c r="J59" s="214"/>
      <c r="K59" s="215">
        <f>SUM(K60)</f>
        <v>5.5</v>
      </c>
      <c r="L59" s="216">
        <f>SUM(L60)</f>
        <v>6.3</v>
      </c>
      <c r="M59" s="270"/>
    </row>
    <row r="60" spans="1:13" s="4" customFormat="1" ht="14.25" customHeight="1">
      <c r="A60" s="188"/>
      <c r="B60" s="188"/>
      <c r="C60" s="193"/>
      <c r="D60" s="194"/>
      <c r="E60" s="207"/>
      <c r="F60" s="208" t="s">
        <v>337</v>
      </c>
      <c r="G60" s="209"/>
      <c r="H60" s="209"/>
      <c r="I60" s="210" t="s">
        <v>238</v>
      </c>
      <c r="J60" s="210" t="s">
        <v>232</v>
      </c>
      <c r="K60" s="211">
        <v>5.5</v>
      </c>
      <c r="L60" s="212">
        <v>6.3</v>
      </c>
      <c r="M60" s="269" t="s">
        <v>227</v>
      </c>
    </row>
    <row r="61" spans="1:13" s="4" customFormat="1" ht="14.25" customHeight="1">
      <c r="A61" s="188"/>
      <c r="B61" s="188"/>
      <c r="C61" s="193"/>
      <c r="D61" s="194"/>
      <c r="E61" s="310" t="s">
        <v>47</v>
      </c>
      <c r="F61" s="311"/>
      <c r="G61" s="312"/>
      <c r="H61" s="196"/>
      <c r="I61" s="214"/>
      <c r="J61" s="214"/>
      <c r="K61" s="215">
        <f>SUM(K62:K63)</f>
        <v>58.8</v>
      </c>
      <c r="L61" s="216">
        <f>SUM(L62:L63)</f>
        <v>13.9</v>
      </c>
      <c r="M61" s="217"/>
    </row>
    <row r="62" spans="1:13" s="4" customFormat="1" ht="14.25" customHeight="1">
      <c r="A62" s="188"/>
      <c r="B62" s="188"/>
      <c r="C62" s="193"/>
      <c r="D62" s="194"/>
      <c r="E62" s="202"/>
      <c r="F62" s="194" t="s">
        <v>48</v>
      </c>
      <c r="G62" s="203"/>
      <c r="H62" s="203" t="s">
        <v>260</v>
      </c>
      <c r="I62" s="204" t="s">
        <v>231</v>
      </c>
      <c r="J62" s="204" t="s">
        <v>232</v>
      </c>
      <c r="K62" s="205">
        <v>47</v>
      </c>
      <c r="L62" s="206" t="s">
        <v>351</v>
      </c>
      <c r="M62" s="269" t="s">
        <v>227</v>
      </c>
    </row>
    <row r="63" spans="1:13" s="4" customFormat="1" ht="14.25" customHeight="1" thickBot="1">
      <c r="A63" s="188"/>
      <c r="B63" s="188"/>
      <c r="C63" s="193"/>
      <c r="D63" s="203"/>
      <c r="E63" s="194"/>
      <c r="F63" s="194" t="s">
        <v>49</v>
      </c>
      <c r="G63" s="203"/>
      <c r="H63" s="203"/>
      <c r="I63" s="204" t="s">
        <v>389</v>
      </c>
      <c r="J63" s="204" t="s">
        <v>232</v>
      </c>
      <c r="K63" s="205">
        <v>11.8</v>
      </c>
      <c r="L63" s="206">
        <v>13.9</v>
      </c>
      <c r="M63" s="269" t="s">
        <v>228</v>
      </c>
    </row>
    <row r="64" spans="1:13" s="4" customFormat="1" ht="14.25" customHeight="1">
      <c r="A64" s="188"/>
      <c r="B64" s="188"/>
      <c r="C64" s="231" t="s">
        <v>390</v>
      </c>
      <c r="D64" s="182"/>
      <c r="E64" s="182"/>
      <c r="F64" s="182"/>
      <c r="G64" s="183"/>
      <c r="H64" s="183"/>
      <c r="I64" s="184"/>
      <c r="J64" s="184"/>
      <c r="K64" s="185">
        <f>K65+K70+K74+K87+K80+K89+K95+K98</f>
        <v>1347.1</v>
      </c>
      <c r="L64" s="292">
        <f>SUM(L65,L70,L74,L80,L87,L89,L95,L98)</f>
        <v>1462.6</v>
      </c>
      <c r="M64" s="233"/>
    </row>
    <row r="65" spans="1:13" s="4" customFormat="1" ht="14.25" customHeight="1">
      <c r="A65" s="188"/>
      <c r="B65" s="188"/>
      <c r="C65" s="193"/>
      <c r="D65" s="194"/>
      <c r="E65" s="310" t="s">
        <v>50</v>
      </c>
      <c r="F65" s="311"/>
      <c r="G65" s="312"/>
      <c r="H65" s="196"/>
      <c r="I65" s="214"/>
      <c r="J65" s="214"/>
      <c r="K65" s="215">
        <f>SUM(K66:K69)</f>
        <v>86.2</v>
      </c>
      <c r="L65" s="216" t="s">
        <v>351</v>
      </c>
      <c r="M65" s="270"/>
    </row>
    <row r="66" spans="1:13" s="4" customFormat="1" ht="14.25" customHeight="1">
      <c r="A66" s="188"/>
      <c r="B66" s="188"/>
      <c r="C66" s="193"/>
      <c r="D66" s="194"/>
      <c r="E66" s="202"/>
      <c r="F66" s="194" t="s">
        <v>51</v>
      </c>
      <c r="G66" s="203"/>
      <c r="H66" s="234" t="s">
        <v>391</v>
      </c>
      <c r="I66" s="204" t="s">
        <v>392</v>
      </c>
      <c r="J66" s="204" t="s">
        <v>232</v>
      </c>
      <c r="K66" s="205">
        <v>18.7</v>
      </c>
      <c r="L66" s="206" t="s">
        <v>351</v>
      </c>
      <c r="M66" s="269" t="s">
        <v>227</v>
      </c>
    </row>
    <row r="67" spans="1:13" s="4" customFormat="1" ht="14.25" customHeight="1">
      <c r="A67" s="188"/>
      <c r="B67" s="188"/>
      <c r="C67" s="193"/>
      <c r="D67" s="194"/>
      <c r="E67" s="202"/>
      <c r="F67" s="194" t="s">
        <v>52</v>
      </c>
      <c r="G67" s="203"/>
      <c r="H67" s="234" t="s">
        <v>393</v>
      </c>
      <c r="I67" s="204" t="s">
        <v>392</v>
      </c>
      <c r="J67" s="204" t="s">
        <v>232</v>
      </c>
      <c r="K67" s="205">
        <v>31.6</v>
      </c>
      <c r="L67" s="206" t="s">
        <v>351</v>
      </c>
      <c r="M67" s="269" t="s">
        <v>227</v>
      </c>
    </row>
    <row r="68" spans="1:13" s="4" customFormat="1" ht="14.25" customHeight="1">
      <c r="A68" s="188"/>
      <c r="B68" s="188"/>
      <c r="C68" s="193"/>
      <c r="D68" s="194"/>
      <c r="E68" s="202"/>
      <c r="F68" s="194" t="s">
        <v>53</v>
      </c>
      <c r="G68" s="203"/>
      <c r="H68" s="234" t="s">
        <v>393</v>
      </c>
      <c r="I68" s="204" t="s">
        <v>392</v>
      </c>
      <c r="J68" s="204" t="s">
        <v>232</v>
      </c>
      <c r="K68" s="205">
        <v>17.7</v>
      </c>
      <c r="L68" s="206" t="s">
        <v>351</v>
      </c>
      <c r="M68" s="269" t="s">
        <v>227</v>
      </c>
    </row>
    <row r="69" spans="1:13" s="4" customFormat="1" ht="14.25" customHeight="1">
      <c r="A69" s="188"/>
      <c r="B69" s="188"/>
      <c r="C69" s="193"/>
      <c r="D69" s="194"/>
      <c r="E69" s="207"/>
      <c r="F69" s="208" t="s">
        <v>54</v>
      </c>
      <c r="G69" s="209"/>
      <c r="H69" s="209" t="s">
        <v>313</v>
      </c>
      <c r="I69" s="210" t="s">
        <v>392</v>
      </c>
      <c r="J69" s="210" t="s">
        <v>232</v>
      </c>
      <c r="K69" s="211">
        <v>18.2</v>
      </c>
      <c r="L69" s="212" t="s">
        <v>351</v>
      </c>
      <c r="M69" s="269" t="s">
        <v>227</v>
      </c>
    </row>
    <row r="70" spans="1:13" s="4" customFormat="1" ht="14.25" customHeight="1">
      <c r="A70" s="188"/>
      <c r="B70" s="188"/>
      <c r="C70" s="193"/>
      <c r="D70" s="194"/>
      <c r="E70" s="310" t="s">
        <v>55</v>
      </c>
      <c r="F70" s="311"/>
      <c r="G70" s="312"/>
      <c r="H70" s="196"/>
      <c r="I70" s="214"/>
      <c r="J70" s="214"/>
      <c r="K70" s="215">
        <f>SUM(K71:K73)</f>
        <v>313.7</v>
      </c>
      <c r="L70" s="216">
        <f>SUM(L71:L73)</f>
        <v>580.5</v>
      </c>
      <c r="M70" s="217"/>
    </row>
    <row r="71" spans="1:13" s="4" customFormat="1" ht="14.25" customHeight="1">
      <c r="A71" s="188"/>
      <c r="B71" s="188"/>
      <c r="C71" s="193"/>
      <c r="D71" s="194"/>
      <c r="E71" s="202"/>
      <c r="F71" s="194" t="s">
        <v>56</v>
      </c>
      <c r="G71" s="203"/>
      <c r="H71" s="203" t="s">
        <v>261</v>
      </c>
      <c r="I71" s="204" t="s">
        <v>394</v>
      </c>
      <c r="J71" s="204" t="s">
        <v>232</v>
      </c>
      <c r="K71" s="205">
        <v>185.3</v>
      </c>
      <c r="L71" s="206">
        <v>417.3</v>
      </c>
      <c r="M71" s="269" t="s">
        <v>227</v>
      </c>
    </row>
    <row r="72" spans="1:13" s="4" customFormat="1" ht="14.25" customHeight="1">
      <c r="A72" s="188"/>
      <c r="B72" s="188"/>
      <c r="C72" s="193"/>
      <c r="D72" s="194"/>
      <c r="E72" s="202"/>
      <c r="F72" s="194" t="s">
        <v>57</v>
      </c>
      <c r="G72" s="203"/>
      <c r="H72" s="203" t="s">
        <v>261</v>
      </c>
      <c r="I72" s="204" t="s">
        <v>394</v>
      </c>
      <c r="J72" s="204" t="s">
        <v>232</v>
      </c>
      <c r="K72" s="205">
        <v>113</v>
      </c>
      <c r="L72" s="206">
        <v>163.2</v>
      </c>
      <c r="M72" s="269" t="s">
        <v>227</v>
      </c>
    </row>
    <row r="73" spans="1:13" s="4" customFormat="1" ht="14.25" customHeight="1">
      <c r="A73" s="188"/>
      <c r="B73" s="188"/>
      <c r="C73" s="193"/>
      <c r="D73" s="194"/>
      <c r="E73" s="207"/>
      <c r="F73" s="208" t="s">
        <v>58</v>
      </c>
      <c r="G73" s="209"/>
      <c r="H73" s="209"/>
      <c r="I73" s="210" t="s">
        <v>395</v>
      </c>
      <c r="J73" s="210" t="s">
        <v>232</v>
      </c>
      <c r="K73" s="211">
        <v>15.4</v>
      </c>
      <c r="L73" s="212" t="s">
        <v>351</v>
      </c>
      <c r="M73" s="269" t="s">
        <v>228</v>
      </c>
    </row>
    <row r="74" spans="1:13" s="4" customFormat="1" ht="14.25" customHeight="1">
      <c r="A74" s="188"/>
      <c r="B74" s="188"/>
      <c r="C74" s="193"/>
      <c r="D74" s="194"/>
      <c r="E74" s="310" t="s">
        <v>59</v>
      </c>
      <c r="F74" s="311"/>
      <c r="G74" s="312"/>
      <c r="H74" s="196"/>
      <c r="I74" s="214"/>
      <c r="J74" s="214"/>
      <c r="K74" s="215">
        <f>SUM(K75:K79)</f>
        <v>283.7</v>
      </c>
      <c r="L74" s="216" t="s">
        <v>351</v>
      </c>
      <c r="M74" s="217"/>
    </row>
    <row r="75" spans="1:13" s="4" customFormat="1" ht="14.25" customHeight="1">
      <c r="A75" s="188"/>
      <c r="B75" s="188"/>
      <c r="C75" s="193"/>
      <c r="D75" s="194"/>
      <c r="E75" s="235"/>
      <c r="F75" s="194" t="s">
        <v>396</v>
      </c>
      <c r="G75" s="236"/>
      <c r="H75" s="236"/>
      <c r="I75" s="237" t="s">
        <v>397</v>
      </c>
      <c r="J75" s="237" t="s">
        <v>234</v>
      </c>
      <c r="K75" s="205">
        <v>13.3</v>
      </c>
      <c r="L75" s="206" t="s">
        <v>351</v>
      </c>
      <c r="M75" s="269" t="s">
        <v>353</v>
      </c>
    </row>
    <row r="76" spans="1:13" s="4" customFormat="1" ht="14.25" customHeight="1">
      <c r="A76" s="188"/>
      <c r="B76" s="188"/>
      <c r="C76" s="193"/>
      <c r="D76" s="194"/>
      <c r="E76" s="202"/>
      <c r="F76" s="194" t="s">
        <v>60</v>
      </c>
      <c r="G76" s="203"/>
      <c r="H76" s="203"/>
      <c r="I76" s="204" t="s">
        <v>397</v>
      </c>
      <c r="J76" s="204" t="s">
        <v>234</v>
      </c>
      <c r="K76" s="205">
        <v>38</v>
      </c>
      <c r="L76" s="206" t="s">
        <v>351</v>
      </c>
      <c r="M76" s="269" t="s">
        <v>227</v>
      </c>
    </row>
    <row r="77" spans="1:13" s="4" customFormat="1" ht="12" customHeight="1">
      <c r="A77" s="188"/>
      <c r="B77" s="188"/>
      <c r="C77" s="193"/>
      <c r="D77" s="194"/>
      <c r="E77" s="202"/>
      <c r="F77" s="194" t="s">
        <v>61</v>
      </c>
      <c r="G77" s="203"/>
      <c r="H77" s="293" t="s">
        <v>479</v>
      </c>
      <c r="I77" s="204" t="s">
        <v>398</v>
      </c>
      <c r="J77" s="204" t="s">
        <v>234</v>
      </c>
      <c r="K77" s="205">
        <v>222.5</v>
      </c>
      <c r="L77" s="206" t="s">
        <v>351</v>
      </c>
      <c r="M77" s="269" t="s">
        <v>227</v>
      </c>
    </row>
    <row r="78" spans="1:13" s="4" customFormat="1" ht="12" customHeight="1">
      <c r="A78" s="188"/>
      <c r="B78" s="188"/>
      <c r="C78" s="193"/>
      <c r="D78" s="194"/>
      <c r="E78" s="202"/>
      <c r="F78" s="194"/>
      <c r="G78" s="203"/>
      <c r="H78" s="203" t="s">
        <v>313</v>
      </c>
      <c r="I78" s="204"/>
      <c r="J78" s="204"/>
      <c r="K78" s="205"/>
      <c r="L78" s="206"/>
      <c r="M78" s="269"/>
    </row>
    <row r="79" spans="1:13" s="4" customFormat="1" ht="14.25" customHeight="1">
      <c r="A79" s="188"/>
      <c r="B79" s="188"/>
      <c r="C79" s="193"/>
      <c r="D79" s="194"/>
      <c r="E79" s="207"/>
      <c r="F79" s="208" t="s">
        <v>399</v>
      </c>
      <c r="G79" s="209"/>
      <c r="H79" s="209" t="s">
        <v>313</v>
      </c>
      <c r="I79" s="210" t="s">
        <v>398</v>
      </c>
      <c r="J79" s="210" t="s">
        <v>234</v>
      </c>
      <c r="K79" s="211">
        <v>9.9</v>
      </c>
      <c r="L79" s="212" t="s">
        <v>351</v>
      </c>
      <c r="M79" s="213" t="s">
        <v>227</v>
      </c>
    </row>
    <row r="80" spans="1:13" s="4" customFormat="1" ht="14.25" customHeight="1">
      <c r="A80" s="188"/>
      <c r="B80" s="188"/>
      <c r="C80" s="193"/>
      <c r="D80" s="194"/>
      <c r="E80" s="310" t="s">
        <v>62</v>
      </c>
      <c r="F80" s="311"/>
      <c r="G80" s="312"/>
      <c r="H80" s="196"/>
      <c r="I80" s="214"/>
      <c r="J80" s="214"/>
      <c r="K80" s="215">
        <f>SUM(K81:K86)</f>
        <v>371.8</v>
      </c>
      <c r="L80" s="216">
        <f>SUM(L81:L86)</f>
        <v>88.4</v>
      </c>
      <c r="M80" s="270"/>
    </row>
    <row r="81" spans="1:13" s="4" customFormat="1" ht="14.25" customHeight="1">
      <c r="A81" s="188"/>
      <c r="B81" s="188"/>
      <c r="C81" s="193"/>
      <c r="D81" s="194"/>
      <c r="E81" s="202"/>
      <c r="F81" s="194" t="s">
        <v>63</v>
      </c>
      <c r="G81" s="203"/>
      <c r="H81" s="203"/>
      <c r="I81" s="204" t="s">
        <v>395</v>
      </c>
      <c r="J81" s="204" t="s">
        <v>234</v>
      </c>
      <c r="K81" s="205">
        <v>23.9</v>
      </c>
      <c r="L81" s="206">
        <v>1.5</v>
      </c>
      <c r="M81" s="269" t="s">
        <v>227</v>
      </c>
    </row>
    <row r="82" spans="1:13" s="4" customFormat="1" ht="14.25" customHeight="1">
      <c r="A82" s="188"/>
      <c r="B82" s="188"/>
      <c r="C82" s="193"/>
      <c r="D82" s="194"/>
      <c r="E82" s="202"/>
      <c r="F82" s="194" t="s">
        <v>64</v>
      </c>
      <c r="G82" s="203"/>
      <c r="H82" s="203"/>
      <c r="I82" s="204" t="s">
        <v>395</v>
      </c>
      <c r="J82" s="204" t="s">
        <v>234</v>
      </c>
      <c r="K82" s="205">
        <v>52.1</v>
      </c>
      <c r="L82" s="206" t="s">
        <v>351</v>
      </c>
      <c r="M82" s="269" t="s">
        <v>227</v>
      </c>
    </row>
    <row r="83" spans="1:13" s="4" customFormat="1" ht="14.25" customHeight="1">
      <c r="A83" s="188"/>
      <c r="B83" s="188"/>
      <c r="C83" s="193"/>
      <c r="D83" s="194"/>
      <c r="E83" s="202"/>
      <c r="F83" s="194" t="s">
        <v>65</v>
      </c>
      <c r="G83" s="203"/>
      <c r="H83" s="203"/>
      <c r="I83" s="204" t="s">
        <v>395</v>
      </c>
      <c r="J83" s="204" t="s">
        <v>234</v>
      </c>
      <c r="K83" s="205">
        <v>37.4</v>
      </c>
      <c r="L83" s="206" t="s">
        <v>351</v>
      </c>
      <c r="M83" s="269" t="s">
        <v>227</v>
      </c>
    </row>
    <row r="84" spans="1:13" s="4" customFormat="1" ht="14.25" customHeight="1">
      <c r="A84" s="188"/>
      <c r="B84" s="188"/>
      <c r="C84" s="193"/>
      <c r="D84" s="194"/>
      <c r="E84" s="202"/>
      <c r="F84" s="194" t="s">
        <v>338</v>
      </c>
      <c r="G84" s="203"/>
      <c r="H84" s="203"/>
      <c r="I84" s="204" t="s">
        <v>395</v>
      </c>
      <c r="J84" s="204" t="s">
        <v>234</v>
      </c>
      <c r="K84" s="205">
        <v>1.7</v>
      </c>
      <c r="L84" s="206" t="s">
        <v>351</v>
      </c>
      <c r="M84" s="269" t="s">
        <v>227</v>
      </c>
    </row>
    <row r="85" spans="1:13" s="4" customFormat="1" ht="14.25" customHeight="1">
      <c r="A85" s="188"/>
      <c r="B85" s="188"/>
      <c r="C85" s="193"/>
      <c r="D85" s="194"/>
      <c r="E85" s="202"/>
      <c r="F85" s="194" t="s">
        <v>339</v>
      </c>
      <c r="G85" s="203"/>
      <c r="H85" s="203"/>
      <c r="I85" s="204" t="s">
        <v>395</v>
      </c>
      <c r="J85" s="204" t="s">
        <v>234</v>
      </c>
      <c r="K85" s="205">
        <v>4</v>
      </c>
      <c r="L85" s="206" t="s">
        <v>351</v>
      </c>
      <c r="M85" s="269" t="s">
        <v>227</v>
      </c>
    </row>
    <row r="86" spans="1:13" s="4" customFormat="1" ht="14.25" customHeight="1" thickBot="1">
      <c r="A86" s="300"/>
      <c r="B86" s="300"/>
      <c r="C86" s="218"/>
      <c r="D86" s="219"/>
      <c r="E86" s="220"/>
      <c r="F86" s="219" t="s">
        <v>66</v>
      </c>
      <c r="G86" s="221"/>
      <c r="H86" s="221" t="s">
        <v>262</v>
      </c>
      <c r="I86" s="179" t="s">
        <v>395</v>
      </c>
      <c r="J86" s="179" t="s">
        <v>234</v>
      </c>
      <c r="K86" s="222">
        <v>252.7</v>
      </c>
      <c r="L86" s="223">
        <v>86.9</v>
      </c>
      <c r="M86" s="273" t="s">
        <v>227</v>
      </c>
    </row>
    <row r="87" spans="1:13" s="4" customFormat="1" ht="14.25" customHeight="1">
      <c r="A87" s="188"/>
      <c r="B87" s="188"/>
      <c r="C87" s="193"/>
      <c r="D87" s="194"/>
      <c r="E87" s="325" t="s">
        <v>67</v>
      </c>
      <c r="F87" s="317"/>
      <c r="G87" s="318"/>
      <c r="H87" s="236"/>
      <c r="I87" s="237"/>
      <c r="J87" s="237"/>
      <c r="K87" s="241">
        <f>SUM(K88)</f>
        <v>59.5</v>
      </c>
      <c r="L87" s="242" t="s">
        <v>351</v>
      </c>
      <c r="M87" s="294"/>
    </row>
    <row r="88" spans="1:13" s="4" customFormat="1" ht="14.25" customHeight="1">
      <c r="A88" s="188"/>
      <c r="B88" s="188"/>
      <c r="C88" s="193"/>
      <c r="D88" s="194"/>
      <c r="E88" s="207"/>
      <c r="F88" s="208" t="s">
        <v>67</v>
      </c>
      <c r="G88" s="209"/>
      <c r="H88" s="209" t="s">
        <v>263</v>
      </c>
      <c r="I88" s="210" t="s">
        <v>395</v>
      </c>
      <c r="J88" s="210" t="s">
        <v>234</v>
      </c>
      <c r="K88" s="211">
        <v>59.5</v>
      </c>
      <c r="L88" s="212" t="s">
        <v>351</v>
      </c>
      <c r="M88" s="269" t="s">
        <v>227</v>
      </c>
    </row>
    <row r="89" spans="1:13" s="4" customFormat="1" ht="14.25" customHeight="1">
      <c r="A89" s="188"/>
      <c r="B89" s="188"/>
      <c r="C89" s="193"/>
      <c r="D89" s="194"/>
      <c r="E89" s="310" t="s">
        <v>68</v>
      </c>
      <c r="F89" s="311"/>
      <c r="G89" s="312"/>
      <c r="H89" s="196"/>
      <c r="I89" s="214"/>
      <c r="J89" s="214"/>
      <c r="K89" s="215">
        <f>SUM(K90:K94)</f>
        <v>180.9</v>
      </c>
      <c r="L89" s="216">
        <f>SUM(L90:L94)</f>
        <v>708.6000000000001</v>
      </c>
      <c r="M89" s="217"/>
    </row>
    <row r="90" spans="1:13" s="4" customFormat="1" ht="14.25" customHeight="1">
      <c r="A90" s="188"/>
      <c r="B90" s="188"/>
      <c r="C90" s="193"/>
      <c r="D90" s="194"/>
      <c r="E90" s="202"/>
      <c r="F90" s="194" t="s">
        <v>69</v>
      </c>
      <c r="G90" s="203"/>
      <c r="H90" s="203" t="s">
        <v>264</v>
      </c>
      <c r="I90" s="204" t="s">
        <v>394</v>
      </c>
      <c r="J90" s="204" t="s">
        <v>232</v>
      </c>
      <c r="K90" s="205">
        <v>60.9</v>
      </c>
      <c r="L90" s="206">
        <v>389.8</v>
      </c>
      <c r="M90" s="269" t="s">
        <v>227</v>
      </c>
    </row>
    <row r="91" spans="1:13" s="4" customFormat="1" ht="14.25" customHeight="1">
      <c r="A91" s="188"/>
      <c r="B91" s="188"/>
      <c r="C91" s="193"/>
      <c r="D91" s="194"/>
      <c r="E91" s="202"/>
      <c r="F91" s="194" t="s">
        <v>70</v>
      </c>
      <c r="G91" s="203"/>
      <c r="H91" s="203"/>
      <c r="I91" s="204" t="s">
        <v>400</v>
      </c>
      <c r="J91" s="204" t="s">
        <v>232</v>
      </c>
      <c r="K91" s="205">
        <v>13.8</v>
      </c>
      <c r="L91" s="206">
        <v>90.9</v>
      </c>
      <c r="M91" s="269" t="s">
        <v>227</v>
      </c>
    </row>
    <row r="92" spans="1:13" s="4" customFormat="1" ht="14.25" customHeight="1">
      <c r="A92" s="188"/>
      <c r="B92" s="188"/>
      <c r="C92" s="193"/>
      <c r="D92" s="194"/>
      <c r="E92" s="202"/>
      <c r="F92" s="194" t="s">
        <v>71</v>
      </c>
      <c r="G92" s="203"/>
      <c r="H92" s="203" t="s">
        <v>265</v>
      </c>
      <c r="I92" s="204" t="s">
        <v>400</v>
      </c>
      <c r="J92" s="204" t="s">
        <v>232</v>
      </c>
      <c r="K92" s="205">
        <v>34.3</v>
      </c>
      <c r="L92" s="206">
        <v>12.1</v>
      </c>
      <c r="M92" s="269" t="s">
        <v>227</v>
      </c>
    </row>
    <row r="93" spans="1:13" s="4" customFormat="1" ht="14.25" customHeight="1">
      <c r="A93" s="188"/>
      <c r="B93" s="188"/>
      <c r="C93" s="193"/>
      <c r="D93" s="194"/>
      <c r="E93" s="202"/>
      <c r="F93" s="194" t="s">
        <v>72</v>
      </c>
      <c r="G93" s="203"/>
      <c r="H93" s="203"/>
      <c r="I93" s="204" t="s">
        <v>400</v>
      </c>
      <c r="J93" s="204" t="s">
        <v>232</v>
      </c>
      <c r="K93" s="205">
        <v>59</v>
      </c>
      <c r="L93" s="206">
        <v>24.7</v>
      </c>
      <c r="M93" s="269" t="s">
        <v>227</v>
      </c>
    </row>
    <row r="94" spans="1:13" s="4" customFormat="1" ht="14.25" customHeight="1">
      <c r="A94" s="188"/>
      <c r="B94" s="188"/>
      <c r="C94" s="193"/>
      <c r="D94" s="194"/>
      <c r="E94" s="207"/>
      <c r="F94" s="208" t="s">
        <v>401</v>
      </c>
      <c r="G94" s="209"/>
      <c r="H94" s="209"/>
      <c r="I94" s="210" t="s">
        <v>400</v>
      </c>
      <c r="J94" s="210" t="s">
        <v>232</v>
      </c>
      <c r="K94" s="211">
        <v>12.9</v>
      </c>
      <c r="L94" s="212">
        <v>191.1</v>
      </c>
      <c r="M94" s="269" t="s">
        <v>227</v>
      </c>
    </row>
    <row r="95" spans="1:13" s="4" customFormat="1" ht="14.25" customHeight="1">
      <c r="A95" s="188"/>
      <c r="B95" s="188"/>
      <c r="C95" s="193"/>
      <c r="D95" s="194"/>
      <c r="E95" s="310" t="s">
        <v>73</v>
      </c>
      <c r="F95" s="311"/>
      <c r="G95" s="312"/>
      <c r="H95" s="196"/>
      <c r="I95" s="214"/>
      <c r="J95" s="214"/>
      <c r="K95" s="215">
        <f>SUM(K96:K97)</f>
        <v>36.8</v>
      </c>
      <c r="L95" s="216">
        <f>SUM(L96:L97)</f>
        <v>42</v>
      </c>
      <c r="M95" s="217"/>
    </row>
    <row r="96" spans="1:13" s="4" customFormat="1" ht="14.25" customHeight="1">
      <c r="A96" s="193"/>
      <c r="B96" s="193"/>
      <c r="C96" s="193"/>
      <c r="D96" s="194"/>
      <c r="E96" s="202"/>
      <c r="F96" s="194" t="s">
        <v>340</v>
      </c>
      <c r="G96" s="203"/>
      <c r="H96" s="203" t="s">
        <v>313</v>
      </c>
      <c r="I96" s="204" t="s">
        <v>398</v>
      </c>
      <c r="J96" s="204" t="s">
        <v>234</v>
      </c>
      <c r="K96" s="205">
        <v>30</v>
      </c>
      <c r="L96" s="206" t="s">
        <v>351</v>
      </c>
      <c r="M96" s="269" t="s">
        <v>227</v>
      </c>
    </row>
    <row r="97" spans="1:13" s="5" customFormat="1" ht="14.25" customHeight="1">
      <c r="A97" s="188"/>
      <c r="B97" s="188"/>
      <c r="C97" s="193"/>
      <c r="D97" s="194"/>
      <c r="E97" s="202"/>
      <c r="F97" s="194" t="s">
        <v>74</v>
      </c>
      <c r="G97" s="203"/>
      <c r="H97" s="203"/>
      <c r="I97" s="204" t="s">
        <v>231</v>
      </c>
      <c r="J97" s="204" t="s">
        <v>234</v>
      </c>
      <c r="K97" s="205">
        <v>6.8</v>
      </c>
      <c r="L97" s="206">
        <v>42</v>
      </c>
      <c r="M97" s="269" t="s">
        <v>228</v>
      </c>
    </row>
    <row r="98" spans="1:13" s="4" customFormat="1" ht="14.25" customHeight="1">
      <c r="A98" s="188"/>
      <c r="B98" s="188"/>
      <c r="C98" s="193"/>
      <c r="D98" s="194"/>
      <c r="E98" s="238" t="s">
        <v>402</v>
      </c>
      <c r="F98" s="195"/>
      <c r="G98" s="196"/>
      <c r="H98" s="196"/>
      <c r="I98" s="214"/>
      <c r="J98" s="214"/>
      <c r="K98" s="215">
        <f>SUM(K99)</f>
        <v>14.5</v>
      </c>
      <c r="L98" s="216">
        <f>SUM(L99)</f>
        <v>43.1</v>
      </c>
      <c r="M98" s="217"/>
    </row>
    <row r="99" spans="1:13" s="4" customFormat="1" ht="14.25" customHeight="1" thickBot="1">
      <c r="A99" s="188"/>
      <c r="B99" s="188"/>
      <c r="C99" s="218"/>
      <c r="D99" s="219"/>
      <c r="E99" s="207"/>
      <c r="F99" s="208" t="s">
        <v>223</v>
      </c>
      <c r="G99" s="209"/>
      <c r="H99" s="209"/>
      <c r="I99" s="210" t="s">
        <v>400</v>
      </c>
      <c r="J99" s="210" t="s">
        <v>234</v>
      </c>
      <c r="K99" s="211">
        <v>14.5</v>
      </c>
      <c r="L99" s="212">
        <v>43.1</v>
      </c>
      <c r="M99" s="269" t="s">
        <v>227</v>
      </c>
    </row>
    <row r="100" spans="1:13" s="4" customFormat="1" ht="14.25" customHeight="1">
      <c r="A100" s="188"/>
      <c r="B100" s="188"/>
      <c r="C100" s="231" t="s">
        <v>403</v>
      </c>
      <c r="D100" s="182"/>
      <c r="E100" s="182"/>
      <c r="F100" s="182"/>
      <c r="G100" s="183"/>
      <c r="H100" s="183"/>
      <c r="I100" s="184"/>
      <c r="J100" s="184"/>
      <c r="K100" s="185">
        <f>K101+K106+K109+K112+K116+K120</f>
        <v>2247.2000000000003</v>
      </c>
      <c r="L100" s="232">
        <f>SUM(L101,L106,L109,L112,L116,L120)</f>
        <v>374.5</v>
      </c>
      <c r="M100" s="225"/>
    </row>
    <row r="101" spans="1:13" s="4" customFormat="1" ht="14.25" customHeight="1">
      <c r="A101" s="188"/>
      <c r="B101" s="188"/>
      <c r="C101" s="193"/>
      <c r="D101" s="194"/>
      <c r="E101" s="310" t="s">
        <v>76</v>
      </c>
      <c r="F101" s="311"/>
      <c r="G101" s="312"/>
      <c r="H101" s="196"/>
      <c r="I101" s="214"/>
      <c r="J101" s="214"/>
      <c r="K101" s="215">
        <f>SUM(K102:K105)</f>
        <v>54.89999999999999</v>
      </c>
      <c r="L101" s="216">
        <f>SUM(L102:L105)</f>
        <v>51.7</v>
      </c>
      <c r="M101" s="217"/>
    </row>
    <row r="102" spans="1:13" s="4" customFormat="1" ht="14.25" customHeight="1">
      <c r="A102" s="188"/>
      <c r="B102" s="188"/>
      <c r="C102" s="193"/>
      <c r="D102" s="194"/>
      <c r="E102" s="202"/>
      <c r="F102" s="194" t="s">
        <v>77</v>
      </c>
      <c r="G102" s="203"/>
      <c r="H102" s="203" t="s">
        <v>268</v>
      </c>
      <c r="I102" s="204" t="s">
        <v>397</v>
      </c>
      <c r="J102" s="204" t="s">
        <v>234</v>
      </c>
      <c r="K102" s="205">
        <v>18.9</v>
      </c>
      <c r="L102" s="206">
        <v>51.7</v>
      </c>
      <c r="M102" s="269" t="s">
        <v>227</v>
      </c>
    </row>
    <row r="103" spans="1:13" s="4" customFormat="1" ht="14.25" customHeight="1">
      <c r="A103" s="188"/>
      <c r="B103" s="188"/>
      <c r="C103" s="193"/>
      <c r="D103" s="194"/>
      <c r="E103" s="202"/>
      <c r="F103" s="194" t="s">
        <v>78</v>
      </c>
      <c r="G103" s="203"/>
      <c r="H103" s="203"/>
      <c r="I103" s="204" t="s">
        <v>404</v>
      </c>
      <c r="J103" s="204" t="s">
        <v>234</v>
      </c>
      <c r="K103" s="205">
        <v>13.2</v>
      </c>
      <c r="L103" s="206" t="s">
        <v>351</v>
      </c>
      <c r="M103" s="269" t="s">
        <v>227</v>
      </c>
    </row>
    <row r="104" spans="1:13" s="4" customFormat="1" ht="14.25" customHeight="1">
      <c r="A104" s="188"/>
      <c r="B104" s="188"/>
      <c r="C104" s="193"/>
      <c r="D104" s="194"/>
      <c r="E104" s="202"/>
      <c r="F104" s="194" t="s">
        <v>405</v>
      </c>
      <c r="G104" s="203"/>
      <c r="H104" s="203" t="s">
        <v>354</v>
      </c>
      <c r="I104" s="204" t="s">
        <v>397</v>
      </c>
      <c r="J104" s="204" t="s">
        <v>234</v>
      </c>
      <c r="K104" s="205">
        <v>13.6</v>
      </c>
      <c r="L104" s="206" t="s">
        <v>351</v>
      </c>
      <c r="M104" s="269" t="s">
        <v>227</v>
      </c>
    </row>
    <row r="105" spans="1:13" s="4" customFormat="1" ht="14.25" customHeight="1">
      <c r="A105" s="188"/>
      <c r="B105" s="188"/>
      <c r="C105" s="193"/>
      <c r="D105" s="194"/>
      <c r="E105" s="202"/>
      <c r="F105" s="194" t="s">
        <v>406</v>
      </c>
      <c r="G105" s="203"/>
      <c r="H105" s="203"/>
      <c r="I105" s="204" t="s">
        <v>397</v>
      </c>
      <c r="J105" s="204" t="s">
        <v>232</v>
      </c>
      <c r="K105" s="205">
        <v>9.2</v>
      </c>
      <c r="L105" s="206" t="s">
        <v>351</v>
      </c>
      <c r="M105" s="269" t="s">
        <v>227</v>
      </c>
    </row>
    <row r="106" spans="1:13" s="4" customFormat="1" ht="14.25" customHeight="1">
      <c r="A106" s="188"/>
      <c r="B106" s="188"/>
      <c r="C106" s="193"/>
      <c r="D106" s="194"/>
      <c r="E106" s="310" t="s">
        <v>79</v>
      </c>
      <c r="F106" s="311"/>
      <c r="G106" s="312"/>
      <c r="H106" s="196"/>
      <c r="I106" s="214"/>
      <c r="J106" s="214"/>
      <c r="K106" s="215">
        <f>SUM(K107:K108)</f>
        <v>41.8</v>
      </c>
      <c r="L106" s="216" t="s">
        <v>351</v>
      </c>
      <c r="M106" s="217"/>
    </row>
    <row r="107" spans="1:13" s="4" customFormat="1" ht="14.25" customHeight="1">
      <c r="A107" s="188"/>
      <c r="B107" s="188"/>
      <c r="C107" s="193"/>
      <c r="D107" s="194"/>
      <c r="E107" s="235"/>
      <c r="F107" s="194" t="s">
        <v>341</v>
      </c>
      <c r="G107" s="236"/>
      <c r="H107" s="236" t="s">
        <v>313</v>
      </c>
      <c r="I107" s="237" t="s">
        <v>398</v>
      </c>
      <c r="J107" s="237" t="s">
        <v>234</v>
      </c>
      <c r="K107" s="205">
        <v>30.2</v>
      </c>
      <c r="L107" s="206" t="s">
        <v>351</v>
      </c>
      <c r="M107" s="269" t="s">
        <v>353</v>
      </c>
    </row>
    <row r="108" spans="1:13" s="4" customFormat="1" ht="14.25" customHeight="1">
      <c r="A108" s="188"/>
      <c r="B108" s="188"/>
      <c r="C108" s="193"/>
      <c r="D108" s="194"/>
      <c r="E108" s="202"/>
      <c r="F108" s="194" t="s">
        <v>80</v>
      </c>
      <c r="G108" s="203"/>
      <c r="H108" s="203" t="s">
        <v>313</v>
      </c>
      <c r="I108" s="204" t="s">
        <v>392</v>
      </c>
      <c r="J108" s="204" t="s">
        <v>234</v>
      </c>
      <c r="K108" s="205">
        <v>11.6</v>
      </c>
      <c r="L108" s="206" t="s">
        <v>351</v>
      </c>
      <c r="M108" s="269" t="s">
        <v>228</v>
      </c>
    </row>
    <row r="109" spans="1:13" s="4" customFormat="1" ht="14.25" customHeight="1">
      <c r="A109" s="188"/>
      <c r="B109" s="188"/>
      <c r="C109" s="193"/>
      <c r="D109" s="194"/>
      <c r="E109" s="310" t="s">
        <v>81</v>
      </c>
      <c r="F109" s="311"/>
      <c r="G109" s="312"/>
      <c r="H109" s="196"/>
      <c r="I109" s="214"/>
      <c r="J109" s="214"/>
      <c r="K109" s="215">
        <f>SUM(K110:K111)</f>
        <v>12.5</v>
      </c>
      <c r="L109" s="216">
        <f>SUM(L110:L111)</f>
        <v>58.6</v>
      </c>
      <c r="M109" s="217"/>
    </row>
    <row r="110" spans="1:13" s="4" customFormat="1" ht="14.25" customHeight="1">
      <c r="A110" s="188"/>
      <c r="B110" s="188"/>
      <c r="C110" s="193"/>
      <c r="D110" s="194"/>
      <c r="E110" s="202"/>
      <c r="F110" s="194" t="s">
        <v>82</v>
      </c>
      <c r="G110" s="203"/>
      <c r="H110" s="203"/>
      <c r="I110" s="204" t="s">
        <v>394</v>
      </c>
      <c r="J110" s="204" t="s">
        <v>232</v>
      </c>
      <c r="K110" s="205">
        <v>0.8</v>
      </c>
      <c r="L110" s="206">
        <v>58.6</v>
      </c>
      <c r="M110" s="269" t="s">
        <v>227</v>
      </c>
    </row>
    <row r="111" spans="1:13" s="4" customFormat="1" ht="14.25" customHeight="1">
      <c r="A111" s="188"/>
      <c r="B111" s="188"/>
      <c r="C111" s="193"/>
      <c r="D111" s="194"/>
      <c r="E111" s="202"/>
      <c r="F111" s="194" t="s">
        <v>83</v>
      </c>
      <c r="G111" s="203"/>
      <c r="H111" s="203"/>
      <c r="I111" s="204" t="s">
        <v>394</v>
      </c>
      <c r="J111" s="204" t="s">
        <v>232</v>
      </c>
      <c r="K111" s="205">
        <v>11.7</v>
      </c>
      <c r="L111" s="206" t="s">
        <v>351</v>
      </c>
      <c r="M111" s="269" t="s">
        <v>227</v>
      </c>
    </row>
    <row r="112" spans="1:13" s="4" customFormat="1" ht="14.25" customHeight="1">
      <c r="A112" s="188"/>
      <c r="B112" s="188"/>
      <c r="C112" s="193"/>
      <c r="D112" s="194"/>
      <c r="E112" s="310" t="s">
        <v>84</v>
      </c>
      <c r="F112" s="311"/>
      <c r="G112" s="312"/>
      <c r="H112" s="196"/>
      <c r="I112" s="214"/>
      <c r="J112" s="214"/>
      <c r="K112" s="215">
        <f>SUM(K113:K114)</f>
        <v>1705.5</v>
      </c>
      <c r="L112" s="216" t="s">
        <v>351</v>
      </c>
      <c r="M112" s="217"/>
    </row>
    <row r="113" spans="1:13" s="4" customFormat="1" ht="14.25" customHeight="1">
      <c r="A113" s="188"/>
      <c r="B113" s="188"/>
      <c r="C113" s="193"/>
      <c r="D113" s="194"/>
      <c r="E113" s="202"/>
      <c r="F113" s="194" t="s">
        <v>85</v>
      </c>
      <c r="G113" s="203"/>
      <c r="H113" s="203" t="s">
        <v>313</v>
      </c>
      <c r="I113" s="204" t="s">
        <v>398</v>
      </c>
      <c r="J113" s="204" t="s">
        <v>232</v>
      </c>
      <c r="K113" s="205">
        <v>1466.1</v>
      </c>
      <c r="L113" s="206" t="s">
        <v>351</v>
      </c>
      <c r="M113" s="269" t="s">
        <v>228</v>
      </c>
    </row>
    <row r="114" spans="1:13" s="4" customFormat="1" ht="14.25" customHeight="1">
      <c r="A114" s="188"/>
      <c r="B114" s="188"/>
      <c r="C114" s="193"/>
      <c r="D114" s="194"/>
      <c r="E114" s="202"/>
      <c r="F114" s="194" t="s">
        <v>86</v>
      </c>
      <c r="G114" s="203"/>
      <c r="H114" s="203" t="s">
        <v>266</v>
      </c>
      <c r="I114" s="204" t="s">
        <v>398</v>
      </c>
      <c r="J114" s="204" t="s">
        <v>232</v>
      </c>
      <c r="K114" s="205">
        <v>239.4</v>
      </c>
      <c r="L114" s="206" t="s">
        <v>351</v>
      </c>
      <c r="M114" s="269" t="s">
        <v>227</v>
      </c>
    </row>
    <row r="115" spans="1:13" s="4" customFormat="1" ht="14.25" customHeight="1">
      <c r="A115" s="188"/>
      <c r="B115" s="188"/>
      <c r="C115" s="193"/>
      <c r="D115" s="194"/>
      <c r="E115" s="202"/>
      <c r="F115" s="194"/>
      <c r="G115" s="203"/>
      <c r="H115" s="203" t="s">
        <v>313</v>
      </c>
      <c r="I115" s="204"/>
      <c r="J115" s="204"/>
      <c r="K115" s="205"/>
      <c r="L115" s="206"/>
      <c r="M115" s="269"/>
    </row>
    <row r="116" spans="1:13" s="4" customFormat="1" ht="14.25" customHeight="1">
      <c r="A116" s="188"/>
      <c r="B116" s="188"/>
      <c r="C116" s="193"/>
      <c r="D116" s="194"/>
      <c r="E116" s="310" t="s">
        <v>87</v>
      </c>
      <c r="F116" s="311"/>
      <c r="G116" s="312"/>
      <c r="H116" s="196"/>
      <c r="I116" s="214"/>
      <c r="J116" s="214"/>
      <c r="K116" s="215">
        <f>SUM(K117:K119)</f>
        <v>31.4</v>
      </c>
      <c r="L116" s="216" t="s">
        <v>351</v>
      </c>
      <c r="M116" s="217"/>
    </row>
    <row r="117" spans="1:13" s="4" customFormat="1" ht="14.25" customHeight="1">
      <c r="A117" s="188"/>
      <c r="B117" s="188"/>
      <c r="C117" s="193"/>
      <c r="D117" s="194"/>
      <c r="E117" s="202"/>
      <c r="F117" s="194" t="s">
        <v>88</v>
      </c>
      <c r="G117" s="203"/>
      <c r="H117" s="203" t="s">
        <v>407</v>
      </c>
      <c r="I117" s="204" t="s">
        <v>394</v>
      </c>
      <c r="J117" s="204" t="s">
        <v>232</v>
      </c>
      <c r="K117" s="205">
        <v>9.2</v>
      </c>
      <c r="L117" s="206" t="s">
        <v>351</v>
      </c>
      <c r="M117" s="269" t="s">
        <v>227</v>
      </c>
    </row>
    <row r="118" spans="1:13" s="4" customFormat="1" ht="14.25" customHeight="1">
      <c r="A118" s="188"/>
      <c r="B118" s="188"/>
      <c r="C118" s="193"/>
      <c r="D118" s="194"/>
      <c r="E118" s="202"/>
      <c r="F118" s="194" t="s">
        <v>89</v>
      </c>
      <c r="G118" s="203"/>
      <c r="H118" s="259" t="s">
        <v>355</v>
      </c>
      <c r="I118" s="204" t="s">
        <v>394</v>
      </c>
      <c r="J118" s="204" t="s">
        <v>232</v>
      </c>
      <c r="K118" s="205">
        <v>2</v>
      </c>
      <c r="L118" s="206" t="s">
        <v>351</v>
      </c>
      <c r="M118" s="269" t="s">
        <v>227</v>
      </c>
    </row>
    <row r="119" spans="1:13" s="4" customFormat="1" ht="14.25" customHeight="1">
      <c r="A119" s="188"/>
      <c r="B119" s="188"/>
      <c r="C119" s="193"/>
      <c r="D119" s="194"/>
      <c r="E119" s="202"/>
      <c r="F119" s="194" t="s">
        <v>90</v>
      </c>
      <c r="G119" s="203"/>
      <c r="H119" s="239"/>
      <c r="I119" s="210" t="s">
        <v>394</v>
      </c>
      <c r="J119" s="210" t="s">
        <v>232</v>
      </c>
      <c r="K119" s="211">
        <v>20.2</v>
      </c>
      <c r="L119" s="212" t="s">
        <v>351</v>
      </c>
      <c r="M119" s="240" t="s">
        <v>227</v>
      </c>
    </row>
    <row r="120" spans="1:13" s="4" customFormat="1" ht="14.25" customHeight="1">
      <c r="A120" s="188"/>
      <c r="B120" s="188"/>
      <c r="C120" s="193"/>
      <c r="D120" s="194"/>
      <c r="E120" s="310" t="s">
        <v>91</v>
      </c>
      <c r="F120" s="311"/>
      <c r="G120" s="312"/>
      <c r="H120" s="236"/>
      <c r="I120" s="237"/>
      <c r="J120" s="237"/>
      <c r="K120" s="241">
        <f>SUM(K121:K127)</f>
        <v>401.1</v>
      </c>
      <c r="L120" s="242">
        <f>SUM(L121:L127)</f>
        <v>264.2</v>
      </c>
      <c r="M120" s="270"/>
    </row>
    <row r="121" spans="1:13" s="4" customFormat="1" ht="14.25" customHeight="1">
      <c r="A121" s="188"/>
      <c r="B121" s="188"/>
      <c r="C121" s="193"/>
      <c r="D121" s="194"/>
      <c r="E121" s="202"/>
      <c r="F121" s="194" t="s">
        <v>342</v>
      </c>
      <c r="G121" s="203"/>
      <c r="H121" s="203"/>
      <c r="I121" s="204" t="s">
        <v>394</v>
      </c>
      <c r="J121" s="204" t="s">
        <v>232</v>
      </c>
      <c r="K121" s="205">
        <v>5.9</v>
      </c>
      <c r="L121" s="206" t="s">
        <v>351</v>
      </c>
      <c r="M121" s="269" t="s">
        <v>227</v>
      </c>
    </row>
    <row r="122" spans="1:13" s="4" customFormat="1" ht="14.25" customHeight="1">
      <c r="A122" s="188"/>
      <c r="B122" s="188"/>
      <c r="C122" s="193"/>
      <c r="D122" s="194"/>
      <c r="E122" s="202"/>
      <c r="F122" s="194" t="s">
        <v>408</v>
      </c>
      <c r="G122" s="203"/>
      <c r="H122" s="203"/>
      <c r="I122" s="204" t="s">
        <v>394</v>
      </c>
      <c r="J122" s="204" t="s">
        <v>232</v>
      </c>
      <c r="K122" s="205">
        <v>37.4</v>
      </c>
      <c r="L122" s="206" t="s">
        <v>351</v>
      </c>
      <c r="M122" s="269" t="s">
        <v>227</v>
      </c>
    </row>
    <row r="123" spans="1:13" s="4" customFormat="1" ht="14.25" customHeight="1">
      <c r="A123" s="188"/>
      <c r="B123" s="188"/>
      <c r="C123" s="193"/>
      <c r="D123" s="194"/>
      <c r="E123" s="202"/>
      <c r="F123" s="194" t="s">
        <v>343</v>
      </c>
      <c r="G123" s="203"/>
      <c r="H123" s="203"/>
      <c r="I123" s="204" t="s">
        <v>409</v>
      </c>
      <c r="J123" s="204" t="s">
        <v>232</v>
      </c>
      <c r="K123" s="205">
        <v>39.6</v>
      </c>
      <c r="L123" s="206" t="s">
        <v>351</v>
      </c>
      <c r="M123" s="269" t="s">
        <v>227</v>
      </c>
    </row>
    <row r="124" spans="1:13" s="4" customFormat="1" ht="14.25" customHeight="1">
      <c r="A124" s="188"/>
      <c r="B124" s="188"/>
      <c r="C124" s="193"/>
      <c r="D124" s="194"/>
      <c r="E124" s="202"/>
      <c r="F124" s="194" t="s">
        <v>92</v>
      </c>
      <c r="G124" s="203"/>
      <c r="H124" s="203"/>
      <c r="I124" s="204" t="s">
        <v>410</v>
      </c>
      <c r="J124" s="204" t="s">
        <v>232</v>
      </c>
      <c r="K124" s="205">
        <v>130.1</v>
      </c>
      <c r="L124" s="206">
        <v>264.2</v>
      </c>
      <c r="M124" s="269" t="s">
        <v>228</v>
      </c>
    </row>
    <row r="125" spans="1:13" s="4" customFormat="1" ht="14.25" customHeight="1">
      <c r="A125" s="188"/>
      <c r="B125" s="188"/>
      <c r="C125" s="193"/>
      <c r="D125" s="194"/>
      <c r="E125" s="202"/>
      <c r="F125" s="194" t="s">
        <v>93</v>
      </c>
      <c r="G125" s="203"/>
      <c r="H125" s="203"/>
      <c r="I125" s="204" t="s">
        <v>394</v>
      </c>
      <c r="J125" s="204" t="s">
        <v>232</v>
      </c>
      <c r="K125" s="205">
        <v>45.8</v>
      </c>
      <c r="L125" s="206" t="s">
        <v>351</v>
      </c>
      <c r="M125" s="269" t="s">
        <v>227</v>
      </c>
    </row>
    <row r="126" spans="1:13" s="4" customFormat="1" ht="14.25" customHeight="1">
      <c r="A126" s="188"/>
      <c r="B126" s="188"/>
      <c r="C126" s="193"/>
      <c r="D126" s="194"/>
      <c r="E126" s="202"/>
      <c r="F126" s="194" t="s">
        <v>94</v>
      </c>
      <c r="G126" s="203"/>
      <c r="H126" s="203" t="s">
        <v>267</v>
      </c>
      <c r="I126" s="204" t="s">
        <v>394</v>
      </c>
      <c r="J126" s="204" t="s">
        <v>232</v>
      </c>
      <c r="K126" s="205">
        <v>33.7</v>
      </c>
      <c r="L126" s="206" t="s">
        <v>351</v>
      </c>
      <c r="M126" s="269" t="s">
        <v>227</v>
      </c>
    </row>
    <row r="127" spans="1:13" s="4" customFormat="1" ht="14.25" customHeight="1" thickBot="1">
      <c r="A127" s="188"/>
      <c r="B127" s="188"/>
      <c r="C127" s="218"/>
      <c r="D127" s="219"/>
      <c r="E127" s="220"/>
      <c r="F127" s="219" t="s">
        <v>95</v>
      </c>
      <c r="G127" s="221"/>
      <c r="H127" s="221"/>
      <c r="I127" s="179" t="s">
        <v>397</v>
      </c>
      <c r="J127" s="179" t="s">
        <v>232</v>
      </c>
      <c r="K127" s="222">
        <v>108.6</v>
      </c>
      <c r="L127" s="223" t="s">
        <v>351</v>
      </c>
      <c r="M127" s="269" t="s">
        <v>227</v>
      </c>
    </row>
    <row r="128" spans="1:13" s="4" customFormat="1" ht="14.25" customHeight="1">
      <c r="A128" s="188"/>
      <c r="B128" s="188"/>
      <c r="C128" s="231" t="s">
        <v>411</v>
      </c>
      <c r="D128" s="182"/>
      <c r="E128" s="182"/>
      <c r="F128" s="182"/>
      <c r="G128" s="183"/>
      <c r="H128" s="183"/>
      <c r="I128" s="184"/>
      <c r="J128" s="184"/>
      <c r="K128" s="185">
        <f>K129+K132+K137</f>
        <v>303.3</v>
      </c>
      <c r="L128" s="232">
        <f>SUM(L129,L132,L137)</f>
        <v>200.6</v>
      </c>
      <c r="M128" s="233"/>
    </row>
    <row r="129" spans="1:13" s="4" customFormat="1" ht="14.25" customHeight="1">
      <c r="A129" s="188"/>
      <c r="B129" s="188"/>
      <c r="C129" s="193"/>
      <c r="D129" s="194"/>
      <c r="E129" s="310" t="s">
        <v>412</v>
      </c>
      <c r="F129" s="311"/>
      <c r="G129" s="312"/>
      <c r="H129" s="196"/>
      <c r="I129" s="214"/>
      <c r="J129" s="214"/>
      <c r="K129" s="215">
        <f>SUM(K130:K131)</f>
        <v>176.70000000000002</v>
      </c>
      <c r="L129" s="216" t="s">
        <v>351</v>
      </c>
      <c r="M129" s="270"/>
    </row>
    <row r="130" spans="1:13" s="4" customFormat="1" ht="14.25" customHeight="1">
      <c r="A130" s="188"/>
      <c r="B130" s="188"/>
      <c r="C130" s="193"/>
      <c r="D130" s="194"/>
      <c r="E130" s="235"/>
      <c r="F130" s="194" t="s">
        <v>413</v>
      </c>
      <c r="G130" s="236"/>
      <c r="H130" s="236"/>
      <c r="I130" s="237" t="s">
        <v>397</v>
      </c>
      <c r="J130" s="237" t="s">
        <v>232</v>
      </c>
      <c r="K130" s="205">
        <v>9.8</v>
      </c>
      <c r="L130" s="242" t="s">
        <v>351</v>
      </c>
      <c r="M130" s="270" t="s">
        <v>228</v>
      </c>
    </row>
    <row r="131" spans="1:13" s="4" customFormat="1" ht="14.25" customHeight="1">
      <c r="A131" s="188"/>
      <c r="B131" s="188"/>
      <c r="C131" s="193"/>
      <c r="D131" s="194"/>
      <c r="E131" s="202"/>
      <c r="F131" s="194" t="s">
        <v>414</v>
      </c>
      <c r="G131" s="203"/>
      <c r="H131" s="203"/>
      <c r="I131" s="204" t="s">
        <v>397</v>
      </c>
      <c r="J131" s="204" t="s">
        <v>232</v>
      </c>
      <c r="K131" s="205">
        <v>166.9</v>
      </c>
      <c r="L131" s="206" t="s">
        <v>351</v>
      </c>
      <c r="M131" s="269" t="s">
        <v>228</v>
      </c>
    </row>
    <row r="132" spans="1:13" s="4" customFormat="1" ht="14.25" customHeight="1">
      <c r="A132" s="188"/>
      <c r="B132" s="188"/>
      <c r="C132" s="193"/>
      <c r="D132" s="194"/>
      <c r="E132" s="310" t="s">
        <v>96</v>
      </c>
      <c r="F132" s="311"/>
      <c r="G132" s="312"/>
      <c r="H132" s="196"/>
      <c r="I132" s="214"/>
      <c r="J132" s="214"/>
      <c r="K132" s="215">
        <f>SUM(K133:K136)</f>
        <v>107.1</v>
      </c>
      <c r="L132" s="216">
        <f>SUM(L133:L136)</f>
        <v>109.1</v>
      </c>
      <c r="M132" s="217"/>
    </row>
    <row r="133" spans="1:13" s="4" customFormat="1" ht="14.25" customHeight="1">
      <c r="A133" s="188"/>
      <c r="B133" s="188"/>
      <c r="C133" s="193"/>
      <c r="D133" s="194"/>
      <c r="E133" s="202"/>
      <c r="F133" s="194" t="s">
        <v>415</v>
      </c>
      <c r="G133" s="203"/>
      <c r="H133" s="203" t="s">
        <v>313</v>
      </c>
      <c r="I133" s="204" t="s">
        <v>416</v>
      </c>
      <c r="J133" s="204" t="s">
        <v>232</v>
      </c>
      <c r="K133" s="205">
        <v>44.2</v>
      </c>
      <c r="L133" s="206" t="s">
        <v>351</v>
      </c>
      <c r="M133" s="269" t="s">
        <v>227</v>
      </c>
    </row>
    <row r="134" spans="1:13" s="4" customFormat="1" ht="14.25" customHeight="1">
      <c r="A134" s="188"/>
      <c r="B134" s="188"/>
      <c r="C134" s="193"/>
      <c r="D134" s="194"/>
      <c r="E134" s="202"/>
      <c r="F134" s="194" t="s">
        <v>97</v>
      </c>
      <c r="G134" s="203"/>
      <c r="H134" s="203"/>
      <c r="I134" s="204" t="s">
        <v>394</v>
      </c>
      <c r="J134" s="204" t="s">
        <v>232</v>
      </c>
      <c r="K134" s="205">
        <v>16.1</v>
      </c>
      <c r="L134" s="206">
        <v>109.1</v>
      </c>
      <c r="M134" s="269" t="s">
        <v>228</v>
      </c>
    </row>
    <row r="135" spans="1:13" s="4" customFormat="1" ht="14.25" customHeight="1">
      <c r="A135" s="188"/>
      <c r="B135" s="188"/>
      <c r="C135" s="193"/>
      <c r="D135" s="194"/>
      <c r="E135" s="202"/>
      <c r="F135" s="194" t="s">
        <v>98</v>
      </c>
      <c r="G135" s="203"/>
      <c r="H135" s="203"/>
      <c r="I135" s="204" t="s">
        <v>400</v>
      </c>
      <c r="J135" s="204" t="s">
        <v>232</v>
      </c>
      <c r="K135" s="205">
        <v>28.4</v>
      </c>
      <c r="L135" s="206" t="s">
        <v>351</v>
      </c>
      <c r="M135" s="269" t="s">
        <v>227</v>
      </c>
    </row>
    <row r="136" spans="1:13" s="4" customFormat="1" ht="14.25" customHeight="1">
      <c r="A136" s="188"/>
      <c r="B136" s="188"/>
      <c r="C136" s="193"/>
      <c r="D136" s="194"/>
      <c r="E136" s="207"/>
      <c r="F136" s="194" t="s">
        <v>99</v>
      </c>
      <c r="G136" s="203"/>
      <c r="H136" s="239"/>
      <c r="I136" s="210" t="s">
        <v>400</v>
      </c>
      <c r="J136" s="210" t="s">
        <v>232</v>
      </c>
      <c r="K136" s="230">
        <v>18.4</v>
      </c>
      <c r="L136" s="212" t="s">
        <v>351</v>
      </c>
      <c r="M136" s="240" t="s">
        <v>227</v>
      </c>
    </row>
    <row r="137" spans="1:13" s="4" customFormat="1" ht="14.25" customHeight="1">
      <c r="A137" s="188"/>
      <c r="B137" s="188"/>
      <c r="C137" s="193"/>
      <c r="D137" s="194"/>
      <c r="E137" s="310" t="s">
        <v>100</v>
      </c>
      <c r="F137" s="311"/>
      <c r="G137" s="312"/>
      <c r="H137" s="236"/>
      <c r="I137" s="237"/>
      <c r="J137" s="237"/>
      <c r="K137" s="241">
        <f>SUM(K138)</f>
        <v>19.5</v>
      </c>
      <c r="L137" s="242">
        <f>SUM(L138)</f>
        <v>91.5</v>
      </c>
      <c r="M137" s="270"/>
    </row>
    <row r="138" spans="1:13" s="4" customFormat="1" ht="14.25" customHeight="1" thickBot="1">
      <c r="A138" s="188"/>
      <c r="B138" s="188"/>
      <c r="C138" s="218"/>
      <c r="D138" s="219"/>
      <c r="E138" s="220"/>
      <c r="F138" s="219" t="s">
        <v>101</v>
      </c>
      <c r="G138" s="221"/>
      <c r="H138" s="221"/>
      <c r="I138" s="179" t="s">
        <v>394</v>
      </c>
      <c r="J138" s="179" t="s">
        <v>232</v>
      </c>
      <c r="K138" s="222">
        <v>19.5</v>
      </c>
      <c r="L138" s="223">
        <v>91.5</v>
      </c>
      <c r="M138" s="269" t="s">
        <v>228</v>
      </c>
    </row>
    <row r="139" spans="1:13" s="4" customFormat="1" ht="14.25" customHeight="1">
      <c r="A139" s="188"/>
      <c r="B139" s="188"/>
      <c r="C139" s="231" t="s">
        <v>417</v>
      </c>
      <c r="D139" s="182"/>
      <c r="E139" s="182"/>
      <c r="F139" s="182"/>
      <c r="G139" s="183"/>
      <c r="H139" s="183"/>
      <c r="I139" s="184"/>
      <c r="J139" s="184"/>
      <c r="K139" s="185">
        <f>K140+K143+K145+K150+K153+K156</f>
        <v>286.3</v>
      </c>
      <c r="L139" s="232">
        <f>SUM(L140,L143,L145,L150,L153,L156)</f>
        <v>409.7</v>
      </c>
      <c r="M139" s="225"/>
    </row>
    <row r="140" spans="1:13" s="4" customFormat="1" ht="14.25" customHeight="1">
      <c r="A140" s="188"/>
      <c r="B140" s="188"/>
      <c r="C140" s="193"/>
      <c r="D140" s="194"/>
      <c r="E140" s="310" t="s">
        <v>102</v>
      </c>
      <c r="F140" s="311"/>
      <c r="G140" s="312"/>
      <c r="H140" s="196"/>
      <c r="I140" s="214"/>
      <c r="J140" s="214"/>
      <c r="K140" s="215">
        <f>SUM(K141:K142)</f>
        <v>60.3</v>
      </c>
      <c r="L140" s="216">
        <f>SUM(L141:L142)</f>
        <v>19.2</v>
      </c>
      <c r="M140" s="217"/>
    </row>
    <row r="141" spans="1:13" s="4" customFormat="1" ht="14.25" customHeight="1">
      <c r="A141" s="188"/>
      <c r="B141" s="188"/>
      <c r="C141" s="193"/>
      <c r="D141" s="194"/>
      <c r="E141" s="202"/>
      <c r="F141" s="194" t="s">
        <v>103</v>
      </c>
      <c r="G141" s="203"/>
      <c r="H141" s="203"/>
      <c r="I141" s="204" t="s">
        <v>409</v>
      </c>
      <c r="J141" s="204" t="s">
        <v>232</v>
      </c>
      <c r="K141" s="205">
        <v>22</v>
      </c>
      <c r="L141" s="206">
        <v>2.3</v>
      </c>
      <c r="M141" s="269" t="s">
        <v>227</v>
      </c>
    </row>
    <row r="142" spans="1:13" s="4" customFormat="1" ht="14.25" customHeight="1">
      <c r="A142" s="188"/>
      <c r="B142" s="188"/>
      <c r="C142" s="193"/>
      <c r="D142" s="194"/>
      <c r="E142" s="202"/>
      <c r="F142" s="194" t="s">
        <v>104</v>
      </c>
      <c r="G142" s="203"/>
      <c r="H142" s="203" t="s">
        <v>269</v>
      </c>
      <c r="I142" s="204" t="s">
        <v>409</v>
      </c>
      <c r="J142" s="204" t="s">
        <v>232</v>
      </c>
      <c r="K142" s="205">
        <v>38.3</v>
      </c>
      <c r="L142" s="206">
        <v>16.9</v>
      </c>
      <c r="M142" s="269" t="s">
        <v>227</v>
      </c>
    </row>
    <row r="143" spans="1:13" s="4" customFormat="1" ht="14.25" customHeight="1">
      <c r="A143" s="188"/>
      <c r="B143" s="188"/>
      <c r="C143" s="193"/>
      <c r="D143" s="194"/>
      <c r="E143" s="310" t="s">
        <v>105</v>
      </c>
      <c r="F143" s="311"/>
      <c r="G143" s="312"/>
      <c r="H143" s="196"/>
      <c r="I143" s="214"/>
      <c r="J143" s="214"/>
      <c r="K143" s="215">
        <f>SUM(K144)</f>
        <v>89.8</v>
      </c>
      <c r="L143" s="216" t="s">
        <v>351</v>
      </c>
      <c r="M143" s="217"/>
    </row>
    <row r="144" spans="1:13" s="4" customFormat="1" ht="14.25" customHeight="1">
      <c r="A144" s="188"/>
      <c r="B144" s="188"/>
      <c r="C144" s="193"/>
      <c r="D144" s="194"/>
      <c r="E144" s="207"/>
      <c r="F144" s="208" t="s">
        <v>105</v>
      </c>
      <c r="G144" s="209"/>
      <c r="H144" s="209"/>
      <c r="I144" s="210" t="s">
        <v>418</v>
      </c>
      <c r="J144" s="210" t="s">
        <v>233</v>
      </c>
      <c r="K144" s="211">
        <v>89.8</v>
      </c>
      <c r="L144" s="212" t="s">
        <v>351</v>
      </c>
      <c r="M144" s="269" t="s">
        <v>419</v>
      </c>
    </row>
    <row r="145" spans="1:13" s="4" customFormat="1" ht="14.25" customHeight="1">
      <c r="A145" s="188"/>
      <c r="B145" s="188"/>
      <c r="C145" s="193"/>
      <c r="D145" s="194"/>
      <c r="E145" s="310" t="s">
        <v>106</v>
      </c>
      <c r="F145" s="311"/>
      <c r="G145" s="312"/>
      <c r="H145" s="236"/>
      <c r="I145" s="237"/>
      <c r="J145" s="237"/>
      <c r="K145" s="241">
        <f>SUM(K146:K149)</f>
        <v>14.799999999999999</v>
      </c>
      <c r="L145" s="242">
        <f>SUM(L146:L149)</f>
        <v>228.1</v>
      </c>
      <c r="M145" s="217"/>
    </row>
    <row r="146" spans="1:13" s="4" customFormat="1" ht="14.25" customHeight="1">
      <c r="A146" s="188"/>
      <c r="B146" s="188"/>
      <c r="C146" s="193"/>
      <c r="D146" s="194"/>
      <c r="E146" s="202"/>
      <c r="F146" s="194" t="s">
        <v>107</v>
      </c>
      <c r="G146" s="203"/>
      <c r="H146" s="203"/>
      <c r="I146" s="204" t="s">
        <v>231</v>
      </c>
      <c r="J146" s="204" t="s">
        <v>234</v>
      </c>
      <c r="K146" s="205">
        <v>5.1</v>
      </c>
      <c r="L146" s="206">
        <v>17.5</v>
      </c>
      <c r="M146" s="269" t="s">
        <v>227</v>
      </c>
    </row>
    <row r="147" spans="1:13" s="4" customFormat="1" ht="14.25" customHeight="1">
      <c r="A147" s="188"/>
      <c r="B147" s="188"/>
      <c r="C147" s="193"/>
      <c r="D147" s="194"/>
      <c r="E147" s="202"/>
      <c r="F147" s="194" t="s">
        <v>108</v>
      </c>
      <c r="G147" s="203"/>
      <c r="H147" s="203"/>
      <c r="I147" s="204" t="s">
        <v>231</v>
      </c>
      <c r="J147" s="204" t="s">
        <v>233</v>
      </c>
      <c r="K147" s="205">
        <v>0.8</v>
      </c>
      <c r="L147" s="206">
        <v>18.8</v>
      </c>
      <c r="M147" s="269" t="s">
        <v>420</v>
      </c>
    </row>
    <row r="148" spans="1:13" s="4" customFormat="1" ht="14.25" customHeight="1">
      <c r="A148" s="188"/>
      <c r="B148" s="188"/>
      <c r="C148" s="193"/>
      <c r="D148" s="194"/>
      <c r="E148" s="202"/>
      <c r="F148" s="194" t="s">
        <v>109</v>
      </c>
      <c r="G148" s="203"/>
      <c r="H148" s="203"/>
      <c r="I148" s="204" t="s">
        <v>231</v>
      </c>
      <c r="J148" s="204" t="s">
        <v>233</v>
      </c>
      <c r="K148" s="205">
        <v>3.5</v>
      </c>
      <c r="L148" s="206">
        <v>23.4</v>
      </c>
      <c r="M148" s="269" t="s">
        <v>421</v>
      </c>
    </row>
    <row r="149" spans="1:13" s="4" customFormat="1" ht="14.25" customHeight="1">
      <c r="A149" s="188"/>
      <c r="B149" s="188"/>
      <c r="C149" s="193"/>
      <c r="D149" s="194"/>
      <c r="E149" s="202"/>
      <c r="F149" s="194" t="s">
        <v>110</v>
      </c>
      <c r="G149" s="203"/>
      <c r="H149" s="203" t="s">
        <v>422</v>
      </c>
      <c r="I149" s="204" t="s">
        <v>231</v>
      </c>
      <c r="J149" s="204" t="s">
        <v>233</v>
      </c>
      <c r="K149" s="205">
        <v>5.4</v>
      </c>
      <c r="L149" s="206">
        <v>168.4</v>
      </c>
      <c r="M149" s="213" t="s">
        <v>420</v>
      </c>
    </row>
    <row r="150" spans="1:13" s="4" customFormat="1" ht="14.25" customHeight="1">
      <c r="A150" s="188"/>
      <c r="B150" s="188"/>
      <c r="C150" s="193"/>
      <c r="D150" s="194"/>
      <c r="E150" s="310" t="s">
        <v>111</v>
      </c>
      <c r="F150" s="311"/>
      <c r="G150" s="312"/>
      <c r="H150" s="196"/>
      <c r="I150" s="214"/>
      <c r="J150" s="214"/>
      <c r="K150" s="215">
        <f>SUM(K151:K152)</f>
        <v>100.39999999999999</v>
      </c>
      <c r="L150" s="216">
        <f>SUM(L151:L152)</f>
        <v>73.8</v>
      </c>
      <c r="M150" s="270"/>
    </row>
    <row r="151" spans="1:13" s="4" customFormat="1" ht="14.25" customHeight="1">
      <c r="A151" s="188"/>
      <c r="B151" s="188"/>
      <c r="C151" s="193"/>
      <c r="D151" s="194"/>
      <c r="E151" s="202"/>
      <c r="F151" s="194" t="s">
        <v>112</v>
      </c>
      <c r="G151" s="203"/>
      <c r="H151" s="203"/>
      <c r="I151" s="204" t="s">
        <v>231</v>
      </c>
      <c r="J151" s="204" t="s">
        <v>232</v>
      </c>
      <c r="K151" s="205">
        <v>97.8</v>
      </c>
      <c r="L151" s="206">
        <v>73.8</v>
      </c>
      <c r="M151" s="269" t="s">
        <v>227</v>
      </c>
    </row>
    <row r="152" spans="1:13" s="4" customFormat="1" ht="14.25" customHeight="1">
      <c r="A152" s="188"/>
      <c r="B152" s="188"/>
      <c r="C152" s="193"/>
      <c r="D152" s="194"/>
      <c r="E152" s="207"/>
      <c r="F152" s="208" t="s">
        <v>113</v>
      </c>
      <c r="G152" s="209"/>
      <c r="H152" s="209"/>
      <c r="I152" s="210" t="s">
        <v>395</v>
      </c>
      <c r="J152" s="210" t="s">
        <v>232</v>
      </c>
      <c r="K152" s="211">
        <v>2.6</v>
      </c>
      <c r="L152" s="212" t="s">
        <v>351</v>
      </c>
      <c r="M152" s="269" t="s">
        <v>227</v>
      </c>
    </row>
    <row r="153" spans="1:13" s="4" customFormat="1" ht="14.25" customHeight="1">
      <c r="A153" s="188"/>
      <c r="B153" s="188"/>
      <c r="C153" s="193"/>
      <c r="D153" s="194"/>
      <c r="E153" s="310" t="s">
        <v>423</v>
      </c>
      <c r="F153" s="311"/>
      <c r="G153" s="312"/>
      <c r="H153" s="196"/>
      <c r="I153" s="214"/>
      <c r="J153" s="214"/>
      <c r="K153" s="215">
        <f>SUM(K154:K155)</f>
        <v>6.3999999999999995</v>
      </c>
      <c r="L153" s="216">
        <f>SUM(L154:L155)</f>
        <v>6</v>
      </c>
      <c r="M153" s="217"/>
    </row>
    <row r="154" spans="1:13" s="4" customFormat="1" ht="14.25" customHeight="1">
      <c r="A154" s="188"/>
      <c r="B154" s="188"/>
      <c r="C154" s="193"/>
      <c r="D154" s="194"/>
      <c r="E154" s="202"/>
      <c r="F154" s="194" t="s">
        <v>344</v>
      </c>
      <c r="G154" s="203"/>
      <c r="H154" s="203"/>
      <c r="I154" s="204" t="s">
        <v>394</v>
      </c>
      <c r="J154" s="204" t="s">
        <v>232</v>
      </c>
      <c r="K154" s="205">
        <v>4.1</v>
      </c>
      <c r="L154" s="206">
        <v>6</v>
      </c>
      <c r="M154" s="269" t="s">
        <v>227</v>
      </c>
    </row>
    <row r="155" spans="1:13" s="4" customFormat="1" ht="14.25" customHeight="1">
      <c r="A155" s="188"/>
      <c r="B155" s="188"/>
      <c r="C155" s="193"/>
      <c r="D155" s="194"/>
      <c r="E155" s="207"/>
      <c r="F155" s="208" t="s">
        <v>345</v>
      </c>
      <c r="G155" s="209"/>
      <c r="H155" s="209"/>
      <c r="I155" s="210" t="s">
        <v>394</v>
      </c>
      <c r="J155" s="210" t="s">
        <v>232</v>
      </c>
      <c r="K155" s="211">
        <v>2.3</v>
      </c>
      <c r="L155" s="212" t="s">
        <v>351</v>
      </c>
      <c r="M155" s="269" t="s">
        <v>227</v>
      </c>
    </row>
    <row r="156" spans="1:13" s="4" customFormat="1" ht="14.25" customHeight="1">
      <c r="A156" s="188"/>
      <c r="B156" s="188"/>
      <c r="C156" s="193"/>
      <c r="D156" s="194"/>
      <c r="E156" s="310" t="s">
        <v>114</v>
      </c>
      <c r="F156" s="311"/>
      <c r="G156" s="312"/>
      <c r="H156" s="236"/>
      <c r="I156" s="237"/>
      <c r="J156" s="237"/>
      <c r="K156" s="241">
        <f>SUM(K157:K159)</f>
        <v>14.6</v>
      </c>
      <c r="L156" s="242">
        <f>SUM(L157:L159)</f>
        <v>82.60000000000001</v>
      </c>
      <c r="M156" s="217"/>
    </row>
    <row r="157" spans="1:13" s="4" customFormat="1" ht="14.25" customHeight="1">
      <c r="A157" s="188"/>
      <c r="B157" s="188"/>
      <c r="C157" s="193"/>
      <c r="D157" s="194"/>
      <c r="E157" s="202"/>
      <c r="F157" s="194" t="s">
        <v>115</v>
      </c>
      <c r="G157" s="203"/>
      <c r="H157" s="203"/>
      <c r="I157" s="204" t="s">
        <v>424</v>
      </c>
      <c r="J157" s="204" t="s">
        <v>233</v>
      </c>
      <c r="K157" s="205">
        <v>1</v>
      </c>
      <c r="L157" s="206" t="s">
        <v>351</v>
      </c>
      <c r="M157" s="269" t="s">
        <v>227</v>
      </c>
    </row>
    <row r="158" spans="1:13" s="4" customFormat="1" ht="14.25" customHeight="1">
      <c r="A158" s="188"/>
      <c r="B158" s="188"/>
      <c r="C158" s="193"/>
      <c r="D158" s="194"/>
      <c r="E158" s="202"/>
      <c r="F158" s="194" t="s">
        <v>116</v>
      </c>
      <c r="G158" s="203"/>
      <c r="H158" s="203"/>
      <c r="I158" s="204" t="s">
        <v>231</v>
      </c>
      <c r="J158" s="204" t="s">
        <v>232</v>
      </c>
      <c r="K158" s="205">
        <v>6</v>
      </c>
      <c r="L158" s="206">
        <v>77.7</v>
      </c>
      <c r="M158" s="269" t="s">
        <v>228</v>
      </c>
    </row>
    <row r="159" spans="1:13" s="4" customFormat="1" ht="14.25" customHeight="1" thickBot="1">
      <c r="A159" s="188"/>
      <c r="B159" s="188"/>
      <c r="C159" s="218"/>
      <c r="D159" s="219"/>
      <c r="E159" s="220"/>
      <c r="F159" s="219" t="s">
        <v>117</v>
      </c>
      <c r="G159" s="221"/>
      <c r="H159" s="221" t="s">
        <v>270</v>
      </c>
      <c r="I159" s="179" t="s">
        <v>231</v>
      </c>
      <c r="J159" s="179" t="s">
        <v>232</v>
      </c>
      <c r="K159" s="222">
        <v>7.6</v>
      </c>
      <c r="L159" s="223">
        <v>4.9</v>
      </c>
      <c r="M159" s="269" t="s">
        <v>228</v>
      </c>
    </row>
    <row r="160" spans="1:13" s="4" customFormat="1" ht="14.25" customHeight="1">
      <c r="A160" s="188"/>
      <c r="B160" s="188"/>
      <c r="C160" s="231" t="s">
        <v>425</v>
      </c>
      <c r="D160" s="182"/>
      <c r="E160" s="182"/>
      <c r="F160" s="182"/>
      <c r="G160" s="183"/>
      <c r="H160" s="183"/>
      <c r="I160" s="184"/>
      <c r="J160" s="184"/>
      <c r="K160" s="185">
        <f>K161+K167+K176+K170+K179+K183+K186+K189</f>
        <v>1495.6999999999998</v>
      </c>
      <c r="L160" s="243">
        <f>SUM(L161,L167,L170,L176,L179,L183,L186,L189)</f>
        <v>2727.8999999999996</v>
      </c>
      <c r="M160" s="244"/>
    </row>
    <row r="161" spans="1:13" s="4" customFormat="1" ht="14.25" customHeight="1">
      <c r="A161" s="188"/>
      <c r="B161" s="188"/>
      <c r="C161" s="193"/>
      <c r="D161" s="194"/>
      <c r="E161" s="310" t="s">
        <v>119</v>
      </c>
      <c r="F161" s="311"/>
      <c r="G161" s="312"/>
      <c r="H161" s="196"/>
      <c r="I161" s="214"/>
      <c r="J161" s="214"/>
      <c r="K161" s="215">
        <f>SUM(K162:K164)</f>
        <v>120.9</v>
      </c>
      <c r="L161" s="216">
        <f>SUM(L162,L163,L164)</f>
        <v>349.70000000000005</v>
      </c>
      <c r="M161" s="270"/>
    </row>
    <row r="162" spans="1:13" s="4" customFormat="1" ht="14.25" customHeight="1">
      <c r="A162" s="188"/>
      <c r="B162" s="188"/>
      <c r="C162" s="193"/>
      <c r="D162" s="194"/>
      <c r="E162" s="202"/>
      <c r="F162" s="194" t="s">
        <v>120</v>
      </c>
      <c r="G162" s="203"/>
      <c r="H162" s="203"/>
      <c r="I162" s="204" t="s">
        <v>231</v>
      </c>
      <c r="J162" s="204" t="s">
        <v>232</v>
      </c>
      <c r="K162" s="205">
        <v>44.7</v>
      </c>
      <c r="L162" s="206">
        <v>22.6</v>
      </c>
      <c r="M162" s="269" t="s">
        <v>227</v>
      </c>
    </row>
    <row r="163" spans="1:13" s="4" customFormat="1" ht="14.25" customHeight="1">
      <c r="A163" s="188"/>
      <c r="B163" s="188"/>
      <c r="C163" s="193"/>
      <c r="D163" s="194"/>
      <c r="E163" s="202"/>
      <c r="F163" s="194" t="s">
        <v>121</v>
      </c>
      <c r="G163" s="203"/>
      <c r="H163" s="203" t="s">
        <v>356</v>
      </c>
      <c r="I163" s="204" t="s">
        <v>231</v>
      </c>
      <c r="J163" s="204" t="s">
        <v>237</v>
      </c>
      <c r="K163" s="205">
        <v>12</v>
      </c>
      <c r="L163" s="206">
        <v>304.1</v>
      </c>
      <c r="M163" s="269" t="s">
        <v>227</v>
      </c>
    </row>
    <row r="164" spans="1:13" s="4" customFormat="1" ht="14.25" customHeight="1">
      <c r="A164" s="188"/>
      <c r="B164" s="188"/>
      <c r="C164" s="193"/>
      <c r="D164" s="194"/>
      <c r="E164" s="202"/>
      <c r="F164" s="194" t="s">
        <v>122</v>
      </c>
      <c r="G164" s="203"/>
      <c r="H164" s="203"/>
      <c r="I164" s="204"/>
      <c r="J164" s="204"/>
      <c r="K164" s="205">
        <f>SUM(K165:K166)</f>
        <v>64.2</v>
      </c>
      <c r="L164" s="206">
        <f>SUM(L165:L166)</f>
        <v>23</v>
      </c>
      <c r="M164" s="269" t="s">
        <v>228</v>
      </c>
    </row>
    <row r="165" spans="1:13" s="4" customFormat="1" ht="14.25" customHeight="1">
      <c r="A165" s="188"/>
      <c r="B165" s="188"/>
      <c r="C165" s="193"/>
      <c r="D165" s="194"/>
      <c r="E165" s="202"/>
      <c r="F165" s="194"/>
      <c r="G165" s="245" t="s">
        <v>123</v>
      </c>
      <c r="H165" s="245" t="s">
        <v>426</v>
      </c>
      <c r="I165" s="246" t="s">
        <v>231</v>
      </c>
      <c r="J165" s="246" t="s">
        <v>232</v>
      </c>
      <c r="K165" s="247">
        <v>32.1</v>
      </c>
      <c r="L165" s="248">
        <v>11.5</v>
      </c>
      <c r="M165" s="272"/>
    </row>
    <row r="166" spans="1:13" s="4" customFormat="1" ht="14.25" customHeight="1" thickBot="1">
      <c r="A166" s="300"/>
      <c r="B166" s="260"/>
      <c r="C166" s="218"/>
      <c r="D166" s="219"/>
      <c r="E166" s="220"/>
      <c r="F166" s="219"/>
      <c r="G166" s="295" t="s">
        <v>124</v>
      </c>
      <c r="H166" s="295" t="s">
        <v>426</v>
      </c>
      <c r="I166" s="296" t="s">
        <v>231</v>
      </c>
      <c r="J166" s="296" t="s">
        <v>237</v>
      </c>
      <c r="K166" s="297">
        <v>32.1</v>
      </c>
      <c r="L166" s="298">
        <v>11.5</v>
      </c>
      <c r="M166" s="299"/>
    </row>
    <row r="167" spans="1:13" s="4" customFormat="1" ht="14.25" customHeight="1">
      <c r="A167" s="188"/>
      <c r="B167" s="188"/>
      <c r="C167" s="193"/>
      <c r="D167" s="194"/>
      <c r="E167" s="325" t="s">
        <v>125</v>
      </c>
      <c r="F167" s="317"/>
      <c r="G167" s="318"/>
      <c r="H167" s="236"/>
      <c r="I167" s="237"/>
      <c r="J167" s="237"/>
      <c r="K167" s="241">
        <f>SUM(K168:K169)</f>
        <v>19.799999999999997</v>
      </c>
      <c r="L167" s="242">
        <f>SUM(L168:L169)</f>
        <v>11.3</v>
      </c>
      <c r="M167" s="294"/>
    </row>
    <row r="168" spans="1:13" s="4" customFormat="1" ht="14.25" customHeight="1">
      <c r="A168" s="188"/>
      <c r="B168" s="188"/>
      <c r="C168" s="193"/>
      <c r="D168" s="194"/>
      <c r="E168" s="202"/>
      <c r="F168" s="194" t="s">
        <v>126</v>
      </c>
      <c r="G168" s="203"/>
      <c r="H168" s="203"/>
      <c r="I168" s="204" t="s">
        <v>231</v>
      </c>
      <c r="J168" s="204" t="s">
        <v>232</v>
      </c>
      <c r="K168" s="205">
        <v>8.2</v>
      </c>
      <c r="L168" s="206">
        <v>10.3</v>
      </c>
      <c r="M168" s="269" t="s">
        <v>227</v>
      </c>
    </row>
    <row r="169" spans="1:13" s="4" customFormat="1" ht="14.25" customHeight="1">
      <c r="A169" s="188"/>
      <c r="B169" s="188"/>
      <c r="C169" s="193"/>
      <c r="D169" s="194"/>
      <c r="E169" s="207"/>
      <c r="F169" s="208" t="s">
        <v>127</v>
      </c>
      <c r="G169" s="209"/>
      <c r="H169" s="209" t="s">
        <v>427</v>
      </c>
      <c r="I169" s="210" t="s">
        <v>231</v>
      </c>
      <c r="J169" s="210" t="s">
        <v>232</v>
      </c>
      <c r="K169" s="211">
        <v>11.6</v>
      </c>
      <c r="L169" s="212">
        <v>1</v>
      </c>
      <c r="M169" s="269" t="s">
        <v>227</v>
      </c>
    </row>
    <row r="170" spans="1:13" s="4" customFormat="1" ht="14.25" customHeight="1">
      <c r="A170" s="188"/>
      <c r="B170" s="188"/>
      <c r="C170" s="193"/>
      <c r="D170" s="194"/>
      <c r="E170" s="310" t="s">
        <v>128</v>
      </c>
      <c r="F170" s="311"/>
      <c r="G170" s="312"/>
      <c r="H170" s="236"/>
      <c r="I170" s="237"/>
      <c r="J170" s="237"/>
      <c r="K170" s="241">
        <f>SUM(K171:K175)</f>
        <v>52.099999999999994</v>
      </c>
      <c r="L170" s="242">
        <f>SUM(L171:L175)</f>
        <v>94.8</v>
      </c>
      <c r="M170" s="217"/>
    </row>
    <row r="171" spans="1:13" s="4" customFormat="1" ht="14.25" customHeight="1">
      <c r="A171" s="188"/>
      <c r="B171" s="188"/>
      <c r="C171" s="193"/>
      <c r="D171" s="194"/>
      <c r="E171" s="235"/>
      <c r="F171" s="194" t="s">
        <v>428</v>
      </c>
      <c r="G171" s="236"/>
      <c r="H171" s="236"/>
      <c r="I171" s="237" t="s">
        <v>231</v>
      </c>
      <c r="J171" s="237" t="s">
        <v>237</v>
      </c>
      <c r="K171" s="205">
        <v>19.3</v>
      </c>
      <c r="L171" s="206">
        <v>21.5</v>
      </c>
      <c r="M171" s="269" t="s">
        <v>227</v>
      </c>
    </row>
    <row r="172" spans="1:13" s="4" customFormat="1" ht="14.25" customHeight="1">
      <c r="A172" s="188"/>
      <c r="B172" s="188"/>
      <c r="C172" s="193"/>
      <c r="D172" s="194"/>
      <c r="E172" s="202"/>
      <c r="F172" s="194" t="s">
        <v>129</v>
      </c>
      <c r="G172" s="203"/>
      <c r="H172" s="203"/>
      <c r="I172" s="204" t="s">
        <v>231</v>
      </c>
      <c r="J172" s="204" t="s">
        <v>232</v>
      </c>
      <c r="K172" s="205">
        <v>8.7</v>
      </c>
      <c r="L172" s="206">
        <v>10.9</v>
      </c>
      <c r="M172" s="269" t="s">
        <v>227</v>
      </c>
    </row>
    <row r="173" spans="1:13" s="4" customFormat="1" ht="14.25" customHeight="1">
      <c r="A173" s="188"/>
      <c r="B173" s="188"/>
      <c r="C173" s="193"/>
      <c r="D173" s="194"/>
      <c r="E173" s="202"/>
      <c r="F173" s="194" t="s">
        <v>130</v>
      </c>
      <c r="G173" s="203"/>
      <c r="H173" s="203"/>
      <c r="I173" s="204" t="s">
        <v>231</v>
      </c>
      <c r="J173" s="204" t="s">
        <v>232</v>
      </c>
      <c r="K173" s="205">
        <v>5.8</v>
      </c>
      <c r="L173" s="206">
        <v>13</v>
      </c>
      <c r="M173" s="269" t="s">
        <v>228</v>
      </c>
    </row>
    <row r="174" spans="1:13" s="4" customFormat="1" ht="14.25" customHeight="1">
      <c r="A174" s="188"/>
      <c r="B174" s="188"/>
      <c r="C174" s="193"/>
      <c r="D174" s="194"/>
      <c r="E174" s="202"/>
      <c r="F174" s="194" t="s">
        <v>131</v>
      </c>
      <c r="G174" s="203"/>
      <c r="H174" s="203"/>
      <c r="I174" s="204" t="s">
        <v>231</v>
      </c>
      <c r="J174" s="204" t="s">
        <v>232</v>
      </c>
      <c r="K174" s="205">
        <v>7.1</v>
      </c>
      <c r="L174" s="206">
        <v>8.1</v>
      </c>
      <c r="M174" s="269" t="s">
        <v>227</v>
      </c>
    </row>
    <row r="175" spans="1:13" s="4" customFormat="1" ht="14.25" customHeight="1">
      <c r="A175" s="188"/>
      <c r="B175" s="188"/>
      <c r="C175" s="193"/>
      <c r="D175" s="194"/>
      <c r="E175" s="202"/>
      <c r="F175" s="194" t="s">
        <v>468</v>
      </c>
      <c r="G175" s="203"/>
      <c r="H175" s="203" t="s">
        <v>469</v>
      </c>
      <c r="I175" s="204" t="s">
        <v>231</v>
      </c>
      <c r="J175" s="204" t="s">
        <v>232</v>
      </c>
      <c r="K175" s="205">
        <v>11.2</v>
      </c>
      <c r="L175" s="206">
        <v>41.3</v>
      </c>
      <c r="M175" s="269" t="s">
        <v>227</v>
      </c>
    </row>
    <row r="176" spans="1:13" s="4" customFormat="1" ht="14.25" customHeight="1">
      <c r="A176" s="188"/>
      <c r="B176" s="188"/>
      <c r="C176" s="193"/>
      <c r="D176" s="194"/>
      <c r="E176" s="310" t="s">
        <v>132</v>
      </c>
      <c r="F176" s="311"/>
      <c r="G176" s="312"/>
      <c r="H176" s="196"/>
      <c r="I176" s="214"/>
      <c r="J176" s="214"/>
      <c r="K176" s="215">
        <f>SUM(K177:K178)</f>
        <v>19.2</v>
      </c>
      <c r="L176" s="216">
        <f>SUM(L177:L178)</f>
        <v>265</v>
      </c>
      <c r="M176" s="217"/>
    </row>
    <row r="177" spans="1:13" s="4" customFormat="1" ht="14.25" customHeight="1">
      <c r="A177" s="188"/>
      <c r="B177" s="188"/>
      <c r="C177" s="193"/>
      <c r="D177" s="194"/>
      <c r="E177" s="202"/>
      <c r="F177" s="194" t="s">
        <v>133</v>
      </c>
      <c r="G177" s="203"/>
      <c r="H177" s="203" t="s">
        <v>271</v>
      </c>
      <c r="I177" s="204" t="s">
        <v>231</v>
      </c>
      <c r="J177" s="204" t="s">
        <v>232</v>
      </c>
      <c r="K177" s="205">
        <v>2.3</v>
      </c>
      <c r="L177" s="206">
        <v>18.4</v>
      </c>
      <c r="M177" s="269" t="s">
        <v>227</v>
      </c>
    </row>
    <row r="178" spans="1:13" s="4" customFormat="1" ht="14.25" customHeight="1">
      <c r="A178" s="188"/>
      <c r="B178" s="188"/>
      <c r="C178" s="193"/>
      <c r="D178" s="194"/>
      <c r="E178" s="202"/>
      <c r="F178" s="194" t="s">
        <v>134</v>
      </c>
      <c r="G178" s="203"/>
      <c r="H178" s="203" t="s">
        <v>272</v>
      </c>
      <c r="I178" s="204" t="s">
        <v>231</v>
      </c>
      <c r="J178" s="204" t="s">
        <v>232</v>
      </c>
      <c r="K178" s="205">
        <v>16.9</v>
      </c>
      <c r="L178" s="206">
        <v>246.6</v>
      </c>
      <c r="M178" s="269" t="s">
        <v>227</v>
      </c>
    </row>
    <row r="179" spans="1:13" s="4" customFormat="1" ht="14.25" customHeight="1">
      <c r="A179" s="188"/>
      <c r="B179" s="188"/>
      <c r="C179" s="193"/>
      <c r="D179" s="194"/>
      <c r="E179" s="310" t="s">
        <v>135</v>
      </c>
      <c r="F179" s="311"/>
      <c r="G179" s="312"/>
      <c r="H179" s="196"/>
      <c r="I179" s="214"/>
      <c r="J179" s="214"/>
      <c r="K179" s="215">
        <f>SUM(K180:K182)</f>
        <v>144.2</v>
      </c>
      <c r="L179" s="216">
        <f>SUM(L180:L182)</f>
        <v>341.1</v>
      </c>
      <c r="M179" s="217"/>
    </row>
    <row r="180" spans="1:13" s="4" customFormat="1" ht="14.25" customHeight="1">
      <c r="A180" s="188"/>
      <c r="B180" s="188"/>
      <c r="C180" s="193"/>
      <c r="D180" s="194"/>
      <c r="E180" s="202"/>
      <c r="F180" s="194" t="s">
        <v>136</v>
      </c>
      <c r="G180" s="203"/>
      <c r="H180" s="203"/>
      <c r="I180" s="204" t="s">
        <v>231</v>
      </c>
      <c r="J180" s="204" t="s">
        <v>232</v>
      </c>
      <c r="K180" s="205">
        <v>69</v>
      </c>
      <c r="L180" s="206">
        <v>49.1</v>
      </c>
      <c r="M180" s="269" t="s">
        <v>227</v>
      </c>
    </row>
    <row r="181" spans="1:13" s="4" customFormat="1" ht="14.25" customHeight="1">
      <c r="A181" s="188"/>
      <c r="B181" s="188"/>
      <c r="C181" s="193"/>
      <c r="D181" s="194"/>
      <c r="E181" s="202"/>
      <c r="F181" s="194" t="s">
        <v>137</v>
      </c>
      <c r="G181" s="203"/>
      <c r="H181" s="203" t="s">
        <v>273</v>
      </c>
      <c r="I181" s="204" t="s">
        <v>231</v>
      </c>
      <c r="J181" s="204" t="s">
        <v>232</v>
      </c>
      <c r="K181" s="205">
        <v>14.2</v>
      </c>
      <c r="L181" s="206">
        <v>149.9</v>
      </c>
      <c r="M181" s="269" t="s">
        <v>227</v>
      </c>
    </row>
    <row r="182" spans="1:13" s="4" customFormat="1" ht="14.25" customHeight="1">
      <c r="A182" s="188"/>
      <c r="B182" s="188"/>
      <c r="C182" s="193"/>
      <c r="D182" s="194"/>
      <c r="E182" s="207"/>
      <c r="F182" s="208" t="s">
        <v>138</v>
      </c>
      <c r="G182" s="209"/>
      <c r="H182" s="209"/>
      <c r="I182" s="210" t="s">
        <v>231</v>
      </c>
      <c r="J182" s="210" t="s">
        <v>232</v>
      </c>
      <c r="K182" s="211">
        <v>61</v>
      </c>
      <c r="L182" s="212">
        <v>142.1</v>
      </c>
      <c r="M182" s="269" t="s">
        <v>228</v>
      </c>
    </row>
    <row r="183" spans="1:13" s="4" customFormat="1" ht="14.25" customHeight="1">
      <c r="A183" s="188"/>
      <c r="B183" s="188"/>
      <c r="C183" s="193"/>
      <c r="D183" s="194"/>
      <c r="E183" s="310" t="s">
        <v>139</v>
      </c>
      <c r="F183" s="311"/>
      <c r="G183" s="312"/>
      <c r="H183" s="196"/>
      <c r="I183" s="214"/>
      <c r="J183" s="214"/>
      <c r="K183" s="215">
        <f>SUM(K184:K185)</f>
        <v>73.5</v>
      </c>
      <c r="L183" s="216">
        <f>SUM(L184:L185)</f>
        <v>178.6</v>
      </c>
      <c r="M183" s="217"/>
    </row>
    <row r="184" spans="1:13" s="4" customFormat="1" ht="14.25" customHeight="1">
      <c r="A184" s="188"/>
      <c r="B184" s="188"/>
      <c r="C184" s="193"/>
      <c r="D184" s="194"/>
      <c r="E184" s="202"/>
      <c r="F184" s="194" t="s">
        <v>139</v>
      </c>
      <c r="G184" s="203"/>
      <c r="H184" s="203"/>
      <c r="I184" s="204" t="s">
        <v>231</v>
      </c>
      <c r="J184" s="204" t="s">
        <v>232</v>
      </c>
      <c r="K184" s="205">
        <v>8.3</v>
      </c>
      <c r="L184" s="206">
        <v>16.4</v>
      </c>
      <c r="M184" s="269" t="s">
        <v>228</v>
      </c>
    </row>
    <row r="185" spans="1:13" s="4" customFormat="1" ht="14.25" customHeight="1">
      <c r="A185" s="188"/>
      <c r="B185" s="188"/>
      <c r="C185" s="193"/>
      <c r="D185" s="194"/>
      <c r="E185" s="207"/>
      <c r="F185" s="208" t="s">
        <v>140</v>
      </c>
      <c r="G185" s="209"/>
      <c r="H185" s="209"/>
      <c r="I185" s="210" t="s">
        <v>395</v>
      </c>
      <c r="J185" s="210" t="s">
        <v>232</v>
      </c>
      <c r="K185" s="211">
        <v>65.2</v>
      </c>
      <c r="L185" s="212">
        <v>162.2</v>
      </c>
      <c r="M185" s="269" t="s">
        <v>228</v>
      </c>
    </row>
    <row r="186" spans="1:13" s="4" customFormat="1" ht="14.25" customHeight="1">
      <c r="A186" s="188"/>
      <c r="B186" s="188"/>
      <c r="C186" s="193"/>
      <c r="D186" s="194"/>
      <c r="E186" s="310" t="s">
        <v>141</v>
      </c>
      <c r="F186" s="311"/>
      <c r="G186" s="312"/>
      <c r="H186" s="196"/>
      <c r="I186" s="214"/>
      <c r="J186" s="214"/>
      <c r="K186" s="215">
        <f>SUM(K187:K188)</f>
        <v>36.900000000000006</v>
      </c>
      <c r="L186" s="216">
        <f>SUM(L187:L188)</f>
        <v>62.800000000000004</v>
      </c>
      <c r="M186" s="217"/>
    </row>
    <row r="187" spans="1:13" s="4" customFormat="1" ht="14.25" customHeight="1">
      <c r="A187" s="188"/>
      <c r="B187" s="188"/>
      <c r="C187" s="193"/>
      <c r="D187" s="194"/>
      <c r="E187" s="202"/>
      <c r="F187" s="194" t="s">
        <v>142</v>
      </c>
      <c r="G187" s="203"/>
      <c r="H187" s="203"/>
      <c r="I187" s="204" t="s">
        <v>395</v>
      </c>
      <c r="J187" s="204" t="s">
        <v>235</v>
      </c>
      <c r="K187" s="205">
        <v>18.8</v>
      </c>
      <c r="L187" s="206">
        <v>62.6</v>
      </c>
      <c r="M187" s="269" t="s">
        <v>228</v>
      </c>
    </row>
    <row r="188" spans="1:13" s="4" customFormat="1" ht="14.25" customHeight="1">
      <c r="A188" s="188"/>
      <c r="B188" s="188"/>
      <c r="C188" s="193"/>
      <c r="D188" s="194"/>
      <c r="E188" s="207"/>
      <c r="F188" s="208" t="s">
        <v>143</v>
      </c>
      <c r="G188" s="209"/>
      <c r="H188" s="209"/>
      <c r="I188" s="210" t="s">
        <v>395</v>
      </c>
      <c r="J188" s="210" t="s">
        <v>235</v>
      </c>
      <c r="K188" s="211">
        <v>18.1</v>
      </c>
      <c r="L188" s="212">
        <v>0.2</v>
      </c>
      <c r="M188" s="269" t="s">
        <v>228</v>
      </c>
    </row>
    <row r="189" spans="1:13" s="4" customFormat="1" ht="14.25" customHeight="1">
      <c r="A189" s="188"/>
      <c r="B189" s="188"/>
      <c r="C189" s="193"/>
      <c r="D189" s="194"/>
      <c r="E189" s="310" t="s">
        <v>144</v>
      </c>
      <c r="F189" s="311"/>
      <c r="G189" s="312"/>
      <c r="H189" s="236"/>
      <c r="I189" s="237"/>
      <c r="J189" s="237"/>
      <c r="K189" s="241">
        <f>SUM(K190)</f>
        <v>1029.1</v>
      </c>
      <c r="L189" s="249">
        <f>SUM(L190)</f>
        <v>1424.6</v>
      </c>
      <c r="M189" s="201"/>
    </row>
    <row r="190" spans="1:13" s="4" customFormat="1" ht="14.25" customHeight="1" thickBot="1">
      <c r="A190" s="188"/>
      <c r="B190" s="188"/>
      <c r="C190" s="218"/>
      <c r="D190" s="219"/>
      <c r="E190" s="220"/>
      <c r="F190" s="219" t="s">
        <v>144</v>
      </c>
      <c r="G190" s="221"/>
      <c r="H190" s="221" t="s">
        <v>313</v>
      </c>
      <c r="I190" s="179" t="s">
        <v>398</v>
      </c>
      <c r="J190" s="179" t="s">
        <v>235</v>
      </c>
      <c r="K190" s="222">
        <v>1029.1</v>
      </c>
      <c r="L190" s="250">
        <v>1424.6</v>
      </c>
      <c r="M190" s="251" t="s">
        <v>286</v>
      </c>
    </row>
    <row r="191" spans="1:13" s="4" customFormat="1" ht="14.25" customHeight="1">
      <c r="A191" s="188"/>
      <c r="B191" s="188"/>
      <c r="C191" s="231" t="s">
        <v>429</v>
      </c>
      <c r="D191" s="182"/>
      <c r="E191" s="182"/>
      <c r="F191" s="182"/>
      <c r="G191" s="183"/>
      <c r="H191" s="183"/>
      <c r="I191" s="184"/>
      <c r="J191" s="184"/>
      <c r="K191" s="185">
        <f>SUM(K192,K195,K199,K201,K203,K206)</f>
        <v>826</v>
      </c>
      <c r="L191" s="232">
        <f>SUM(L192,L195,L199,L201,L203,L206)</f>
        <v>942.9</v>
      </c>
      <c r="M191" s="270"/>
    </row>
    <row r="192" spans="1:13" s="4" customFormat="1" ht="14.25" customHeight="1">
      <c r="A192" s="188"/>
      <c r="B192" s="188"/>
      <c r="C192" s="193"/>
      <c r="D192" s="194"/>
      <c r="E192" s="310" t="s">
        <v>146</v>
      </c>
      <c r="F192" s="311"/>
      <c r="G192" s="312"/>
      <c r="H192" s="196"/>
      <c r="I192" s="214"/>
      <c r="J192" s="214"/>
      <c r="K192" s="215">
        <f>SUM(K193:K194)</f>
        <v>304.09999999999997</v>
      </c>
      <c r="L192" s="216">
        <f>SUM(L193:L194)</f>
        <v>352.4</v>
      </c>
      <c r="M192" s="217"/>
    </row>
    <row r="193" spans="1:13" s="4" customFormat="1" ht="14.25" customHeight="1">
      <c r="A193" s="188"/>
      <c r="B193" s="188"/>
      <c r="C193" s="193"/>
      <c r="D193" s="194"/>
      <c r="E193" s="202"/>
      <c r="F193" s="194" t="s">
        <v>430</v>
      </c>
      <c r="G193" s="203"/>
      <c r="H193" s="203" t="s">
        <v>357</v>
      </c>
      <c r="I193" s="204" t="s">
        <v>231</v>
      </c>
      <c r="J193" s="204" t="s">
        <v>232</v>
      </c>
      <c r="K193" s="205">
        <v>291.2</v>
      </c>
      <c r="L193" s="206">
        <v>323</v>
      </c>
      <c r="M193" s="269" t="s">
        <v>227</v>
      </c>
    </row>
    <row r="194" spans="1:13" s="4" customFormat="1" ht="14.25" customHeight="1">
      <c r="A194" s="188"/>
      <c r="B194" s="188"/>
      <c r="C194" s="193"/>
      <c r="D194" s="194"/>
      <c r="E194" s="202"/>
      <c r="F194" s="194" t="s">
        <v>147</v>
      </c>
      <c r="G194" s="203"/>
      <c r="H194" s="203"/>
      <c r="I194" s="204" t="s">
        <v>231</v>
      </c>
      <c r="J194" s="204" t="s">
        <v>232</v>
      </c>
      <c r="K194" s="205">
        <v>12.9</v>
      </c>
      <c r="L194" s="206">
        <v>29.4</v>
      </c>
      <c r="M194" s="269" t="s">
        <v>227</v>
      </c>
    </row>
    <row r="195" spans="1:13" s="4" customFormat="1" ht="14.25" customHeight="1">
      <c r="A195" s="188"/>
      <c r="B195" s="188"/>
      <c r="C195" s="193"/>
      <c r="D195" s="194"/>
      <c r="E195" s="310" t="s">
        <v>148</v>
      </c>
      <c r="F195" s="311"/>
      <c r="G195" s="312"/>
      <c r="H195" s="196"/>
      <c r="I195" s="214"/>
      <c r="J195" s="214"/>
      <c r="K195" s="215">
        <f>SUM(K196:K198)</f>
        <v>289.4</v>
      </c>
      <c r="L195" s="216">
        <f>SUM(L196:L198)</f>
        <v>37.8</v>
      </c>
      <c r="M195" s="217"/>
    </row>
    <row r="196" spans="1:13" s="4" customFormat="1" ht="14.25" customHeight="1">
      <c r="A196" s="188"/>
      <c r="B196" s="188"/>
      <c r="C196" s="193"/>
      <c r="D196" s="194"/>
      <c r="E196" s="202"/>
      <c r="F196" s="194" t="s">
        <v>149</v>
      </c>
      <c r="G196" s="203"/>
      <c r="H196" s="203"/>
      <c r="I196" s="204" t="s">
        <v>231</v>
      </c>
      <c r="J196" s="204" t="s">
        <v>232</v>
      </c>
      <c r="K196" s="205">
        <v>50</v>
      </c>
      <c r="L196" s="206" t="s">
        <v>351</v>
      </c>
      <c r="M196" s="269" t="s">
        <v>227</v>
      </c>
    </row>
    <row r="197" spans="1:13" s="4" customFormat="1" ht="14.25" customHeight="1">
      <c r="A197" s="188"/>
      <c r="B197" s="188"/>
      <c r="C197" s="193"/>
      <c r="D197" s="194"/>
      <c r="E197" s="202"/>
      <c r="F197" s="194" t="s">
        <v>150</v>
      </c>
      <c r="G197" s="203"/>
      <c r="H197" s="203"/>
      <c r="I197" s="204" t="s">
        <v>231</v>
      </c>
      <c r="J197" s="204" t="s">
        <v>232</v>
      </c>
      <c r="K197" s="205">
        <v>211.4</v>
      </c>
      <c r="L197" s="206">
        <v>37.3</v>
      </c>
      <c r="M197" s="269" t="s">
        <v>227</v>
      </c>
    </row>
    <row r="198" spans="1:13" s="4" customFormat="1" ht="14.25" customHeight="1">
      <c r="A198" s="188"/>
      <c r="B198" s="188"/>
      <c r="C198" s="193"/>
      <c r="D198" s="194"/>
      <c r="E198" s="202"/>
      <c r="F198" s="194" t="s">
        <v>151</v>
      </c>
      <c r="G198" s="203"/>
      <c r="H198" s="203"/>
      <c r="I198" s="204" t="s">
        <v>231</v>
      </c>
      <c r="J198" s="204" t="s">
        <v>232</v>
      </c>
      <c r="K198" s="205">
        <v>28</v>
      </c>
      <c r="L198" s="206">
        <v>0.5</v>
      </c>
      <c r="M198" s="269" t="s">
        <v>227</v>
      </c>
    </row>
    <row r="199" spans="1:13" s="4" customFormat="1" ht="14.25" customHeight="1">
      <c r="A199" s="188"/>
      <c r="B199" s="188"/>
      <c r="C199" s="193"/>
      <c r="D199" s="194"/>
      <c r="E199" s="310" t="s">
        <v>152</v>
      </c>
      <c r="F199" s="311"/>
      <c r="G199" s="312"/>
      <c r="H199" s="196"/>
      <c r="I199" s="214"/>
      <c r="J199" s="214"/>
      <c r="K199" s="215">
        <f>SUM(K200)</f>
        <v>62.8</v>
      </c>
      <c r="L199" s="216">
        <f>SUM(L200)</f>
        <v>76.4</v>
      </c>
      <c r="M199" s="217"/>
    </row>
    <row r="200" spans="1:13" s="4" customFormat="1" ht="14.25" customHeight="1">
      <c r="A200" s="188"/>
      <c r="B200" s="188"/>
      <c r="C200" s="193"/>
      <c r="D200" s="194"/>
      <c r="E200" s="202"/>
      <c r="F200" s="194" t="s">
        <v>153</v>
      </c>
      <c r="G200" s="203"/>
      <c r="H200" s="203"/>
      <c r="I200" s="204" t="s">
        <v>231</v>
      </c>
      <c r="J200" s="204" t="s">
        <v>232</v>
      </c>
      <c r="K200" s="205">
        <v>62.8</v>
      </c>
      <c r="L200" s="206">
        <v>76.4</v>
      </c>
      <c r="M200" s="269" t="s">
        <v>227</v>
      </c>
    </row>
    <row r="201" spans="1:13" s="4" customFormat="1" ht="14.25" customHeight="1">
      <c r="A201" s="188"/>
      <c r="B201" s="188"/>
      <c r="C201" s="193"/>
      <c r="D201" s="194"/>
      <c r="E201" s="310" t="s">
        <v>154</v>
      </c>
      <c r="F201" s="311"/>
      <c r="G201" s="312"/>
      <c r="H201" s="196"/>
      <c r="I201" s="214"/>
      <c r="J201" s="214"/>
      <c r="K201" s="215">
        <f>SUM(K202)</f>
        <v>66.5</v>
      </c>
      <c r="L201" s="216">
        <f>SUM(L202)</f>
        <v>339.4</v>
      </c>
      <c r="M201" s="217"/>
    </row>
    <row r="202" spans="1:13" s="4" customFormat="1" ht="14.25" customHeight="1">
      <c r="A202" s="188"/>
      <c r="B202" s="188"/>
      <c r="C202" s="193"/>
      <c r="D202" s="194"/>
      <c r="E202" s="207"/>
      <c r="F202" s="208" t="s">
        <v>154</v>
      </c>
      <c r="G202" s="209"/>
      <c r="H202" s="209"/>
      <c r="I202" s="210" t="s">
        <v>231</v>
      </c>
      <c r="J202" s="210" t="s">
        <v>235</v>
      </c>
      <c r="K202" s="211">
        <v>66.5</v>
      </c>
      <c r="L202" s="212">
        <v>339.4</v>
      </c>
      <c r="M202" s="269" t="s">
        <v>227</v>
      </c>
    </row>
    <row r="203" spans="1:13" s="4" customFormat="1" ht="14.25" customHeight="1">
      <c r="A203" s="188"/>
      <c r="B203" s="188"/>
      <c r="C203" s="193"/>
      <c r="D203" s="194"/>
      <c r="E203" s="310" t="s">
        <v>155</v>
      </c>
      <c r="F203" s="311"/>
      <c r="G203" s="312"/>
      <c r="H203" s="236"/>
      <c r="I203" s="237"/>
      <c r="J203" s="237"/>
      <c r="K203" s="241">
        <f>SUM(K204:K205)</f>
        <v>31.7</v>
      </c>
      <c r="L203" s="242">
        <f>SUM(L204:L205)</f>
        <v>13.5</v>
      </c>
      <c r="M203" s="217"/>
    </row>
    <row r="204" spans="1:13" s="4" customFormat="1" ht="14.25" customHeight="1">
      <c r="A204" s="188"/>
      <c r="B204" s="188"/>
      <c r="C204" s="193"/>
      <c r="D204" s="194"/>
      <c r="E204" s="202"/>
      <c r="F204" s="194" t="s">
        <v>156</v>
      </c>
      <c r="G204" s="203"/>
      <c r="H204" s="203"/>
      <c r="I204" s="204" t="s">
        <v>231</v>
      </c>
      <c r="J204" s="204" t="s">
        <v>233</v>
      </c>
      <c r="K204" s="205">
        <v>17.2</v>
      </c>
      <c r="L204" s="206">
        <v>13.5</v>
      </c>
      <c r="M204" s="269" t="s">
        <v>227</v>
      </c>
    </row>
    <row r="205" spans="1:13" s="4" customFormat="1" ht="14.25" customHeight="1">
      <c r="A205" s="188"/>
      <c r="B205" s="188"/>
      <c r="C205" s="193"/>
      <c r="D205" s="194"/>
      <c r="E205" s="207"/>
      <c r="F205" s="208" t="s">
        <v>157</v>
      </c>
      <c r="G205" s="209"/>
      <c r="H205" s="209"/>
      <c r="I205" s="210" t="s">
        <v>231</v>
      </c>
      <c r="J205" s="210" t="s">
        <v>233</v>
      </c>
      <c r="K205" s="211">
        <v>14.5</v>
      </c>
      <c r="L205" s="212" t="s">
        <v>351</v>
      </c>
      <c r="M205" s="269" t="s">
        <v>227</v>
      </c>
    </row>
    <row r="206" spans="1:13" s="4" customFormat="1" ht="14.25" customHeight="1">
      <c r="A206" s="188"/>
      <c r="B206" s="188"/>
      <c r="C206" s="193"/>
      <c r="D206" s="194"/>
      <c r="E206" s="310" t="s">
        <v>158</v>
      </c>
      <c r="F206" s="311"/>
      <c r="G206" s="312"/>
      <c r="H206" s="236"/>
      <c r="I206" s="237"/>
      <c r="J206" s="237"/>
      <c r="K206" s="241">
        <f>SUM(K207:K208)</f>
        <v>71.5</v>
      </c>
      <c r="L206" s="242">
        <f>SUM(L207:L208)</f>
        <v>123.4</v>
      </c>
      <c r="M206" s="217"/>
    </row>
    <row r="207" spans="1:13" s="4" customFormat="1" ht="14.25" customHeight="1">
      <c r="A207" s="188"/>
      <c r="B207" s="188"/>
      <c r="C207" s="193"/>
      <c r="D207" s="194"/>
      <c r="E207" s="235"/>
      <c r="F207" s="194" t="s">
        <v>347</v>
      </c>
      <c r="G207" s="236"/>
      <c r="H207" s="236"/>
      <c r="I207" s="237" t="s">
        <v>400</v>
      </c>
      <c r="J207" s="237" t="s">
        <v>233</v>
      </c>
      <c r="K207" s="205">
        <v>10.2</v>
      </c>
      <c r="L207" s="206">
        <v>0.2</v>
      </c>
      <c r="M207" s="269" t="s">
        <v>227</v>
      </c>
    </row>
    <row r="208" spans="1:13" s="4" customFormat="1" ht="14.25" customHeight="1" thickBot="1">
      <c r="A208" s="188"/>
      <c r="B208" s="188"/>
      <c r="C208" s="193"/>
      <c r="D208" s="194"/>
      <c r="E208" s="202"/>
      <c r="F208" s="194" t="s">
        <v>431</v>
      </c>
      <c r="G208" s="203"/>
      <c r="H208" s="203"/>
      <c r="I208" s="204" t="s">
        <v>231</v>
      </c>
      <c r="J208" s="204" t="s">
        <v>232</v>
      </c>
      <c r="K208" s="205">
        <v>61.3</v>
      </c>
      <c r="L208" s="206">
        <v>123.2</v>
      </c>
      <c r="M208" s="269" t="s">
        <v>227</v>
      </c>
    </row>
    <row r="209" spans="1:13" s="4" customFormat="1" ht="14.25" customHeight="1">
      <c r="A209" s="188"/>
      <c r="B209" s="188"/>
      <c r="C209" s="231" t="s">
        <v>432</v>
      </c>
      <c r="D209" s="182"/>
      <c r="E209" s="182"/>
      <c r="F209" s="182"/>
      <c r="G209" s="183"/>
      <c r="H209" s="183"/>
      <c r="I209" s="184"/>
      <c r="J209" s="184"/>
      <c r="K209" s="185">
        <f>K210+K212+K221+K225+K229</f>
        <v>316.9</v>
      </c>
      <c r="L209" s="232">
        <f>SUM(L210,L212,L221,L225,L229)</f>
        <v>773.8999999999999</v>
      </c>
      <c r="M209" s="225"/>
    </row>
    <row r="210" spans="1:13" s="4" customFormat="1" ht="14.25" customHeight="1">
      <c r="A210" s="188"/>
      <c r="B210" s="188"/>
      <c r="C210" s="193"/>
      <c r="D210" s="194"/>
      <c r="E210" s="310" t="s">
        <v>160</v>
      </c>
      <c r="F210" s="311"/>
      <c r="G210" s="312"/>
      <c r="H210" s="196"/>
      <c r="I210" s="214"/>
      <c r="J210" s="214"/>
      <c r="K210" s="215">
        <f>SUM(K211)</f>
        <v>55.8</v>
      </c>
      <c r="L210" s="216" t="s">
        <v>351</v>
      </c>
      <c r="M210" s="217"/>
    </row>
    <row r="211" spans="1:13" s="4" customFormat="1" ht="14.25" customHeight="1">
      <c r="A211" s="188"/>
      <c r="B211" s="188"/>
      <c r="C211" s="193"/>
      <c r="D211" s="194"/>
      <c r="E211" s="202"/>
      <c r="F211" s="194" t="s">
        <v>161</v>
      </c>
      <c r="G211" s="203"/>
      <c r="H211" s="203" t="s">
        <v>274</v>
      </c>
      <c r="I211" s="204" t="s">
        <v>231</v>
      </c>
      <c r="J211" s="204" t="s">
        <v>232</v>
      </c>
      <c r="K211" s="205">
        <v>55.8</v>
      </c>
      <c r="L211" s="206" t="s">
        <v>351</v>
      </c>
      <c r="M211" s="213" t="s">
        <v>227</v>
      </c>
    </row>
    <row r="212" spans="1:13" s="4" customFormat="1" ht="14.25" customHeight="1">
      <c r="A212" s="188"/>
      <c r="B212" s="188"/>
      <c r="C212" s="193"/>
      <c r="D212" s="194"/>
      <c r="E212" s="310" t="s">
        <v>162</v>
      </c>
      <c r="F212" s="311"/>
      <c r="G212" s="312"/>
      <c r="H212" s="196"/>
      <c r="I212" s="214"/>
      <c r="J212" s="214"/>
      <c r="K212" s="215">
        <f>SUM(K213:K220)</f>
        <v>102.80000000000001</v>
      </c>
      <c r="L212" s="216">
        <f>SUM(L213:L220)</f>
        <v>530.3999999999999</v>
      </c>
      <c r="M212" s="270"/>
    </row>
    <row r="213" spans="1:13" s="4" customFormat="1" ht="14.25" customHeight="1">
      <c r="A213" s="188"/>
      <c r="B213" s="188"/>
      <c r="C213" s="193"/>
      <c r="D213" s="194"/>
      <c r="E213" s="202"/>
      <c r="F213" s="194" t="s">
        <v>163</v>
      </c>
      <c r="G213" s="203"/>
      <c r="H213" s="203"/>
      <c r="I213" s="204" t="s">
        <v>231</v>
      </c>
      <c r="J213" s="204" t="s">
        <v>232</v>
      </c>
      <c r="K213" s="205">
        <v>34.7</v>
      </c>
      <c r="L213" s="206">
        <v>146.4</v>
      </c>
      <c r="M213" s="269" t="s">
        <v>227</v>
      </c>
    </row>
    <row r="214" spans="1:13" s="4" customFormat="1" ht="14.25" customHeight="1">
      <c r="A214" s="188"/>
      <c r="B214" s="188"/>
      <c r="C214" s="193"/>
      <c r="D214" s="194"/>
      <c r="E214" s="202"/>
      <c r="F214" s="194" t="s">
        <v>164</v>
      </c>
      <c r="G214" s="203"/>
      <c r="H214" s="203"/>
      <c r="I214" s="204" t="s">
        <v>231</v>
      </c>
      <c r="J214" s="204" t="s">
        <v>232</v>
      </c>
      <c r="K214" s="205">
        <v>31.6</v>
      </c>
      <c r="L214" s="206">
        <v>150.5</v>
      </c>
      <c r="M214" s="269" t="s">
        <v>227</v>
      </c>
    </row>
    <row r="215" spans="1:13" s="4" customFormat="1" ht="14.25" customHeight="1">
      <c r="A215" s="188"/>
      <c r="B215" s="188"/>
      <c r="C215" s="193"/>
      <c r="D215" s="194"/>
      <c r="E215" s="202"/>
      <c r="F215" s="194" t="s">
        <v>165</v>
      </c>
      <c r="G215" s="203"/>
      <c r="H215" s="203"/>
      <c r="I215" s="204" t="s">
        <v>231</v>
      </c>
      <c r="J215" s="204" t="s">
        <v>232</v>
      </c>
      <c r="K215" s="205">
        <v>16.7</v>
      </c>
      <c r="L215" s="206">
        <v>85.6</v>
      </c>
      <c r="M215" s="269" t="s">
        <v>227</v>
      </c>
    </row>
    <row r="216" spans="1:13" s="4" customFormat="1" ht="14.25" customHeight="1">
      <c r="A216" s="188"/>
      <c r="B216" s="188"/>
      <c r="C216" s="193"/>
      <c r="D216" s="194"/>
      <c r="E216" s="202"/>
      <c r="F216" s="194" t="s">
        <v>166</v>
      </c>
      <c r="G216" s="203"/>
      <c r="H216" s="203" t="s">
        <v>275</v>
      </c>
      <c r="I216" s="204" t="s">
        <v>231</v>
      </c>
      <c r="J216" s="204" t="s">
        <v>232</v>
      </c>
      <c r="K216" s="205">
        <v>18</v>
      </c>
      <c r="L216" s="206">
        <v>80.4</v>
      </c>
      <c r="M216" s="269" t="s">
        <v>227</v>
      </c>
    </row>
    <row r="217" spans="1:13" s="4" customFormat="1" ht="14.25" customHeight="1">
      <c r="A217" s="188"/>
      <c r="B217" s="188"/>
      <c r="C217" s="193"/>
      <c r="D217" s="194"/>
      <c r="E217" s="202"/>
      <c r="F217" s="194" t="s">
        <v>167</v>
      </c>
      <c r="G217" s="203"/>
      <c r="H217" s="203"/>
      <c r="I217" s="204" t="s">
        <v>231</v>
      </c>
      <c r="J217" s="204" t="s">
        <v>232</v>
      </c>
      <c r="K217" s="205">
        <v>0.1</v>
      </c>
      <c r="L217" s="206">
        <v>1.9</v>
      </c>
      <c r="M217" s="269" t="s">
        <v>227</v>
      </c>
    </row>
    <row r="218" spans="1:13" s="4" customFormat="1" ht="14.25" customHeight="1">
      <c r="A218" s="188"/>
      <c r="B218" s="188"/>
      <c r="C218" s="193"/>
      <c r="D218" s="194"/>
      <c r="E218" s="202"/>
      <c r="F218" s="194" t="s">
        <v>168</v>
      </c>
      <c r="G218" s="203"/>
      <c r="H218" s="203"/>
      <c r="I218" s="204" t="s">
        <v>231</v>
      </c>
      <c r="J218" s="204" t="s">
        <v>237</v>
      </c>
      <c r="K218" s="205">
        <v>0.3</v>
      </c>
      <c r="L218" s="206">
        <v>8.4</v>
      </c>
      <c r="M218" s="269" t="s">
        <v>227</v>
      </c>
    </row>
    <row r="219" spans="1:13" s="4" customFormat="1" ht="14.25" customHeight="1">
      <c r="A219" s="188"/>
      <c r="B219" s="188"/>
      <c r="C219" s="193"/>
      <c r="D219" s="194"/>
      <c r="E219" s="202"/>
      <c r="F219" s="194" t="s">
        <v>433</v>
      </c>
      <c r="G219" s="203"/>
      <c r="H219" s="203"/>
      <c r="I219" s="204" t="s">
        <v>231</v>
      </c>
      <c r="J219" s="204" t="s">
        <v>237</v>
      </c>
      <c r="K219" s="205">
        <v>1.2</v>
      </c>
      <c r="L219" s="206">
        <v>47.4</v>
      </c>
      <c r="M219" s="269" t="s">
        <v>227</v>
      </c>
    </row>
    <row r="220" spans="1:13" s="4" customFormat="1" ht="14.25" customHeight="1">
      <c r="A220" s="188"/>
      <c r="B220" s="188"/>
      <c r="C220" s="193"/>
      <c r="D220" s="194"/>
      <c r="E220" s="207"/>
      <c r="F220" s="208" t="s">
        <v>348</v>
      </c>
      <c r="G220" s="209"/>
      <c r="H220" s="203"/>
      <c r="I220" s="204" t="s">
        <v>231</v>
      </c>
      <c r="J220" s="204" t="s">
        <v>237</v>
      </c>
      <c r="K220" s="205">
        <v>0.2</v>
      </c>
      <c r="L220" s="212">
        <v>9.8</v>
      </c>
      <c r="M220" s="269" t="s">
        <v>227</v>
      </c>
    </row>
    <row r="221" spans="1:13" s="4" customFormat="1" ht="14.25" customHeight="1">
      <c r="A221" s="188"/>
      <c r="B221" s="188"/>
      <c r="C221" s="193"/>
      <c r="D221" s="194"/>
      <c r="E221" s="310" t="s">
        <v>169</v>
      </c>
      <c r="F221" s="311"/>
      <c r="G221" s="312"/>
      <c r="H221" s="196"/>
      <c r="I221" s="214"/>
      <c r="J221" s="214"/>
      <c r="K221" s="215">
        <f>SUM(K222:K224)</f>
        <v>30.2</v>
      </c>
      <c r="L221" s="216">
        <f>SUM(L222:L224)</f>
        <v>120</v>
      </c>
      <c r="M221" s="217"/>
    </row>
    <row r="222" spans="1:13" s="4" customFormat="1" ht="14.25" customHeight="1">
      <c r="A222" s="188"/>
      <c r="B222" s="188"/>
      <c r="C222" s="193"/>
      <c r="D222" s="194"/>
      <c r="E222" s="202"/>
      <c r="F222" s="194" t="s">
        <v>170</v>
      </c>
      <c r="G222" s="203"/>
      <c r="H222" s="203"/>
      <c r="I222" s="204" t="s">
        <v>231</v>
      </c>
      <c r="J222" s="204" t="s">
        <v>232</v>
      </c>
      <c r="K222" s="205">
        <v>7.1</v>
      </c>
      <c r="L222" s="206">
        <v>11.6</v>
      </c>
      <c r="M222" s="269" t="s">
        <v>227</v>
      </c>
    </row>
    <row r="223" spans="1:13" s="4" customFormat="1" ht="14.25" customHeight="1">
      <c r="A223" s="188"/>
      <c r="B223" s="188"/>
      <c r="C223" s="193"/>
      <c r="D223" s="194"/>
      <c r="E223" s="202"/>
      <c r="F223" s="194" t="s">
        <v>171</v>
      </c>
      <c r="G223" s="203"/>
      <c r="H223" s="203" t="s">
        <v>358</v>
      </c>
      <c r="I223" s="204" t="s">
        <v>231</v>
      </c>
      <c r="J223" s="204" t="s">
        <v>232</v>
      </c>
      <c r="K223" s="205">
        <v>10.1</v>
      </c>
      <c r="L223" s="206">
        <v>53.3</v>
      </c>
      <c r="M223" s="269" t="s">
        <v>227</v>
      </c>
    </row>
    <row r="224" spans="1:13" s="4" customFormat="1" ht="14.25" customHeight="1">
      <c r="A224" s="188"/>
      <c r="B224" s="188"/>
      <c r="C224" s="193"/>
      <c r="D224" s="194"/>
      <c r="E224" s="207"/>
      <c r="F224" s="208" t="s">
        <v>172</v>
      </c>
      <c r="G224" s="209"/>
      <c r="H224" s="209" t="s">
        <v>276</v>
      </c>
      <c r="I224" s="210" t="s">
        <v>231</v>
      </c>
      <c r="J224" s="210" t="s">
        <v>232</v>
      </c>
      <c r="K224" s="211">
        <v>13</v>
      </c>
      <c r="L224" s="212">
        <v>55.1</v>
      </c>
      <c r="M224" s="269" t="s">
        <v>227</v>
      </c>
    </row>
    <row r="225" spans="1:13" s="4" customFormat="1" ht="14.25" customHeight="1">
      <c r="A225" s="188"/>
      <c r="B225" s="188"/>
      <c r="C225" s="193"/>
      <c r="D225" s="194"/>
      <c r="E225" s="310" t="s">
        <v>173</v>
      </c>
      <c r="F225" s="311"/>
      <c r="G225" s="312"/>
      <c r="H225" s="196"/>
      <c r="I225" s="214"/>
      <c r="J225" s="214"/>
      <c r="K225" s="215">
        <f>SUM(K226:K228)</f>
        <v>105.39999999999999</v>
      </c>
      <c r="L225" s="216">
        <f>SUM(L226:L228)</f>
        <v>56.5</v>
      </c>
      <c r="M225" s="217"/>
    </row>
    <row r="226" spans="1:13" s="4" customFormat="1" ht="14.25" customHeight="1">
      <c r="A226" s="188"/>
      <c r="B226" s="188"/>
      <c r="C226" s="193"/>
      <c r="D226" s="194"/>
      <c r="E226" s="202"/>
      <c r="F226" s="194" t="s">
        <v>174</v>
      </c>
      <c r="G226" s="203"/>
      <c r="H226" s="203"/>
      <c r="I226" s="204" t="s">
        <v>434</v>
      </c>
      <c r="J226" s="204" t="s">
        <v>235</v>
      </c>
      <c r="K226" s="205">
        <v>6.8</v>
      </c>
      <c r="L226" s="206">
        <v>4.8</v>
      </c>
      <c r="M226" s="269" t="s">
        <v>228</v>
      </c>
    </row>
    <row r="227" spans="1:13" s="4" customFormat="1" ht="14.25" customHeight="1">
      <c r="A227" s="188"/>
      <c r="B227" s="188"/>
      <c r="C227" s="193"/>
      <c r="D227" s="194"/>
      <c r="E227" s="202"/>
      <c r="F227" s="194" t="s">
        <v>175</v>
      </c>
      <c r="G227" s="203"/>
      <c r="H227" s="203" t="s">
        <v>277</v>
      </c>
      <c r="I227" s="204" t="s">
        <v>435</v>
      </c>
      <c r="J227" s="204" t="s">
        <v>232</v>
      </c>
      <c r="K227" s="205">
        <v>24.5</v>
      </c>
      <c r="L227" s="206">
        <v>4.8</v>
      </c>
      <c r="M227" s="269" t="s">
        <v>227</v>
      </c>
    </row>
    <row r="228" spans="1:13" s="4" customFormat="1" ht="14.25" customHeight="1">
      <c r="A228" s="188"/>
      <c r="B228" s="188"/>
      <c r="C228" s="193"/>
      <c r="D228" s="194"/>
      <c r="E228" s="202"/>
      <c r="F228" s="194" t="s">
        <v>176</v>
      </c>
      <c r="G228" s="203"/>
      <c r="H228" s="239"/>
      <c r="I228" s="210" t="s">
        <v>435</v>
      </c>
      <c r="J228" s="210" t="s">
        <v>232</v>
      </c>
      <c r="K228" s="230">
        <v>74.1</v>
      </c>
      <c r="L228" s="212">
        <v>46.9</v>
      </c>
      <c r="M228" s="240" t="s">
        <v>228</v>
      </c>
    </row>
    <row r="229" spans="1:13" s="4" customFormat="1" ht="14.25" customHeight="1">
      <c r="A229" s="188"/>
      <c r="B229" s="188"/>
      <c r="C229" s="193"/>
      <c r="D229" s="194"/>
      <c r="E229" s="310" t="s">
        <v>177</v>
      </c>
      <c r="F229" s="311"/>
      <c r="G229" s="312"/>
      <c r="H229" s="236"/>
      <c r="I229" s="237"/>
      <c r="J229" s="237"/>
      <c r="K229" s="241">
        <f>SUM(K230:K231)</f>
        <v>22.7</v>
      </c>
      <c r="L229" s="242">
        <f>SUM(L230:L231)</f>
        <v>67</v>
      </c>
      <c r="M229" s="270"/>
    </row>
    <row r="230" spans="1:13" s="4" customFormat="1" ht="14.25" customHeight="1">
      <c r="A230" s="188"/>
      <c r="B230" s="188"/>
      <c r="C230" s="193"/>
      <c r="D230" s="194"/>
      <c r="E230" s="202"/>
      <c r="F230" s="194" t="s">
        <v>178</v>
      </c>
      <c r="G230" s="203"/>
      <c r="H230" s="203"/>
      <c r="I230" s="204" t="s">
        <v>231</v>
      </c>
      <c r="J230" s="204" t="s">
        <v>235</v>
      </c>
      <c r="K230" s="205">
        <v>21.8</v>
      </c>
      <c r="L230" s="206">
        <v>67</v>
      </c>
      <c r="M230" s="269" t="s">
        <v>228</v>
      </c>
    </row>
    <row r="231" spans="1:13" s="4" customFormat="1" ht="14.25" customHeight="1" thickBot="1">
      <c r="A231" s="188"/>
      <c r="B231" s="188"/>
      <c r="C231" s="218"/>
      <c r="D231" s="219"/>
      <c r="E231" s="220"/>
      <c r="F231" s="219" t="s">
        <v>179</v>
      </c>
      <c r="G231" s="221"/>
      <c r="H231" s="221"/>
      <c r="I231" s="179" t="s">
        <v>389</v>
      </c>
      <c r="J231" s="179" t="s">
        <v>237</v>
      </c>
      <c r="K231" s="222">
        <v>0.9</v>
      </c>
      <c r="L231" s="223" t="s">
        <v>351</v>
      </c>
      <c r="M231" s="269" t="s">
        <v>228</v>
      </c>
    </row>
    <row r="232" spans="1:13" s="4" customFormat="1" ht="14.25" customHeight="1">
      <c r="A232" s="188"/>
      <c r="B232" s="188"/>
      <c r="C232" s="231" t="s">
        <v>436</v>
      </c>
      <c r="D232" s="182"/>
      <c r="E232" s="182"/>
      <c r="F232" s="182"/>
      <c r="G232" s="183"/>
      <c r="H232" s="183"/>
      <c r="I232" s="184"/>
      <c r="J232" s="184"/>
      <c r="K232" s="185">
        <f>K233+K236+K239+K241+K244</f>
        <v>268.7</v>
      </c>
      <c r="L232" s="232">
        <f>SUM(L233,L236,L239,L241,L244)</f>
        <v>389</v>
      </c>
      <c r="M232" s="225"/>
    </row>
    <row r="233" spans="1:13" s="4" customFormat="1" ht="14.25" customHeight="1">
      <c r="A233" s="188"/>
      <c r="B233" s="188"/>
      <c r="C233" s="193"/>
      <c r="D233" s="194"/>
      <c r="E233" s="310" t="s">
        <v>181</v>
      </c>
      <c r="F233" s="311"/>
      <c r="G233" s="312"/>
      <c r="H233" s="196"/>
      <c r="I233" s="214"/>
      <c r="J233" s="214"/>
      <c r="K233" s="215">
        <f>SUM(K234:K235)</f>
        <v>133.79999999999998</v>
      </c>
      <c r="L233" s="216">
        <f>SUM(L234:L235)</f>
        <v>159</v>
      </c>
      <c r="M233" s="217"/>
    </row>
    <row r="234" spans="1:13" s="4" customFormat="1" ht="14.25" customHeight="1">
      <c r="A234" s="188"/>
      <c r="B234" s="188"/>
      <c r="C234" s="193"/>
      <c r="D234" s="194"/>
      <c r="E234" s="202"/>
      <c r="F234" s="194" t="s">
        <v>182</v>
      </c>
      <c r="G234" s="203"/>
      <c r="H234" s="203" t="s">
        <v>278</v>
      </c>
      <c r="I234" s="204" t="s">
        <v>231</v>
      </c>
      <c r="J234" s="204" t="s">
        <v>232</v>
      </c>
      <c r="K234" s="205">
        <v>123.6</v>
      </c>
      <c r="L234" s="206">
        <v>149.6</v>
      </c>
      <c r="M234" s="269" t="s">
        <v>227</v>
      </c>
    </row>
    <row r="235" spans="1:13" s="4" customFormat="1" ht="14.25" customHeight="1">
      <c r="A235" s="188"/>
      <c r="B235" s="188"/>
      <c r="C235" s="193"/>
      <c r="D235" s="194"/>
      <c r="E235" s="202"/>
      <c r="F235" s="194" t="s">
        <v>183</v>
      </c>
      <c r="G235" s="203"/>
      <c r="H235" s="203" t="s">
        <v>279</v>
      </c>
      <c r="I235" s="204" t="s">
        <v>231</v>
      </c>
      <c r="J235" s="204" t="s">
        <v>232</v>
      </c>
      <c r="K235" s="205">
        <v>10.2</v>
      </c>
      <c r="L235" s="206">
        <v>9.4</v>
      </c>
      <c r="M235" s="269" t="s">
        <v>227</v>
      </c>
    </row>
    <row r="236" spans="1:13" s="4" customFormat="1" ht="14.25" customHeight="1">
      <c r="A236" s="188"/>
      <c r="B236" s="188"/>
      <c r="C236" s="193"/>
      <c r="D236" s="194"/>
      <c r="E236" s="310" t="s">
        <v>184</v>
      </c>
      <c r="F236" s="311"/>
      <c r="G236" s="312"/>
      <c r="H236" s="196"/>
      <c r="I236" s="214"/>
      <c r="J236" s="214"/>
      <c r="K236" s="215">
        <f>SUM(K237:K238)</f>
        <v>19.1</v>
      </c>
      <c r="L236" s="216">
        <f>SUM(L237:L238)</f>
        <v>74</v>
      </c>
      <c r="M236" s="217"/>
    </row>
    <row r="237" spans="1:13" s="4" customFormat="1" ht="14.25" customHeight="1">
      <c r="A237" s="188"/>
      <c r="B237" s="188"/>
      <c r="C237" s="193"/>
      <c r="D237" s="194"/>
      <c r="E237" s="202"/>
      <c r="F237" s="194" t="s">
        <v>437</v>
      </c>
      <c r="G237" s="203"/>
      <c r="H237" s="203"/>
      <c r="I237" s="204" t="s">
        <v>435</v>
      </c>
      <c r="J237" s="204" t="s">
        <v>232</v>
      </c>
      <c r="K237" s="205">
        <v>14.9</v>
      </c>
      <c r="L237" s="206">
        <v>3.6</v>
      </c>
      <c r="M237" s="269" t="s">
        <v>227</v>
      </c>
    </row>
    <row r="238" spans="1:13" s="4" customFormat="1" ht="14.25" customHeight="1">
      <c r="A238" s="188"/>
      <c r="B238" s="188"/>
      <c r="C238" s="193"/>
      <c r="D238" s="194"/>
      <c r="E238" s="202"/>
      <c r="F238" s="194" t="s">
        <v>185</v>
      </c>
      <c r="G238" s="203"/>
      <c r="H238" s="203" t="s">
        <v>280</v>
      </c>
      <c r="I238" s="204" t="s">
        <v>435</v>
      </c>
      <c r="J238" s="204" t="s">
        <v>232</v>
      </c>
      <c r="K238" s="205">
        <v>4.2</v>
      </c>
      <c r="L238" s="206">
        <v>70.4</v>
      </c>
      <c r="M238" s="269" t="s">
        <v>227</v>
      </c>
    </row>
    <row r="239" spans="1:13" s="4" customFormat="1" ht="14.25" customHeight="1">
      <c r="A239" s="188"/>
      <c r="B239" s="188"/>
      <c r="C239" s="193"/>
      <c r="D239" s="194"/>
      <c r="E239" s="310" t="s">
        <v>186</v>
      </c>
      <c r="F239" s="311"/>
      <c r="G239" s="312"/>
      <c r="H239" s="196"/>
      <c r="I239" s="214"/>
      <c r="J239" s="214"/>
      <c r="K239" s="215">
        <f>SUM(K240)</f>
        <v>8.2</v>
      </c>
      <c r="L239" s="216">
        <f>SUM(L240)</f>
        <v>50.5</v>
      </c>
      <c r="M239" s="217"/>
    </row>
    <row r="240" spans="1:13" s="4" customFormat="1" ht="14.25" customHeight="1">
      <c r="A240" s="188"/>
      <c r="B240" s="188"/>
      <c r="C240" s="193"/>
      <c r="D240" s="194"/>
      <c r="E240" s="207"/>
      <c r="F240" s="208" t="s">
        <v>186</v>
      </c>
      <c r="G240" s="209"/>
      <c r="H240" s="209" t="s">
        <v>281</v>
      </c>
      <c r="I240" s="210" t="s">
        <v>435</v>
      </c>
      <c r="J240" s="210" t="s">
        <v>232</v>
      </c>
      <c r="K240" s="211">
        <v>8.2</v>
      </c>
      <c r="L240" s="212">
        <v>50.5</v>
      </c>
      <c r="M240" s="269" t="s">
        <v>227</v>
      </c>
    </row>
    <row r="241" spans="1:13" s="4" customFormat="1" ht="14.25" customHeight="1">
      <c r="A241" s="188"/>
      <c r="B241" s="188"/>
      <c r="C241" s="193"/>
      <c r="D241" s="194"/>
      <c r="E241" s="310" t="s">
        <v>187</v>
      </c>
      <c r="F241" s="311"/>
      <c r="G241" s="312"/>
      <c r="H241" s="236"/>
      <c r="I241" s="237"/>
      <c r="J241" s="237"/>
      <c r="K241" s="241">
        <f>SUM(K242:K243)</f>
        <v>57</v>
      </c>
      <c r="L241" s="242">
        <f>SUM(L242:L243)</f>
        <v>62</v>
      </c>
      <c r="M241" s="217"/>
    </row>
    <row r="242" spans="1:13" s="4" customFormat="1" ht="14.25" customHeight="1">
      <c r="A242" s="188"/>
      <c r="B242" s="188"/>
      <c r="C242" s="193"/>
      <c r="D242" s="194"/>
      <c r="E242" s="202"/>
      <c r="F242" s="194" t="s">
        <v>188</v>
      </c>
      <c r="G242" s="203"/>
      <c r="H242" s="203" t="s">
        <v>438</v>
      </c>
      <c r="I242" s="204" t="s">
        <v>439</v>
      </c>
      <c r="J242" s="204" t="s">
        <v>235</v>
      </c>
      <c r="K242" s="205">
        <v>25.5</v>
      </c>
      <c r="L242" s="206">
        <v>15.6</v>
      </c>
      <c r="M242" s="269" t="s">
        <v>227</v>
      </c>
    </row>
    <row r="243" spans="1:13" s="4" customFormat="1" ht="14.25" customHeight="1">
      <c r="A243" s="188"/>
      <c r="B243" s="188"/>
      <c r="C243" s="193"/>
      <c r="D243" s="194"/>
      <c r="E243" s="207"/>
      <c r="F243" s="208" t="s">
        <v>189</v>
      </c>
      <c r="G243" s="209"/>
      <c r="H243" s="209"/>
      <c r="I243" s="210" t="s">
        <v>480</v>
      </c>
      <c r="J243" s="210" t="s">
        <v>235</v>
      </c>
      <c r="K243" s="211">
        <v>31.5</v>
      </c>
      <c r="L243" s="212">
        <v>46.4</v>
      </c>
      <c r="M243" s="213" t="s">
        <v>227</v>
      </c>
    </row>
    <row r="244" spans="1:13" s="4" customFormat="1" ht="14.25" customHeight="1">
      <c r="A244" s="188"/>
      <c r="B244" s="188"/>
      <c r="C244" s="193"/>
      <c r="D244" s="194"/>
      <c r="E244" s="310" t="s">
        <v>190</v>
      </c>
      <c r="F244" s="311"/>
      <c r="G244" s="312"/>
      <c r="H244" s="236"/>
      <c r="I244" s="237"/>
      <c r="J244" s="237"/>
      <c r="K244" s="241">
        <f>SUM(K245:K249)</f>
        <v>50.6</v>
      </c>
      <c r="L244" s="242">
        <f>SUM(L245:L249)</f>
        <v>43.5</v>
      </c>
      <c r="M244" s="270"/>
    </row>
    <row r="245" spans="1:13" s="4" customFormat="1" ht="14.25" customHeight="1">
      <c r="A245" s="188"/>
      <c r="B245" s="188"/>
      <c r="C245" s="193"/>
      <c r="D245" s="194"/>
      <c r="E245" s="202"/>
      <c r="F245" s="194" t="s">
        <v>191</v>
      </c>
      <c r="G245" s="203"/>
      <c r="H245" s="203"/>
      <c r="I245" s="204" t="s">
        <v>395</v>
      </c>
      <c r="J245" s="204" t="s">
        <v>236</v>
      </c>
      <c r="K245" s="205">
        <v>4.1</v>
      </c>
      <c r="L245" s="206">
        <v>2.7</v>
      </c>
      <c r="M245" s="269" t="s">
        <v>227</v>
      </c>
    </row>
    <row r="246" spans="1:13" s="4" customFormat="1" ht="14.25" customHeight="1">
      <c r="A246" s="188"/>
      <c r="B246" s="252"/>
      <c r="C246" s="193"/>
      <c r="D246" s="194"/>
      <c r="E246" s="202"/>
      <c r="F246" s="194" t="s">
        <v>192</v>
      </c>
      <c r="G246" s="203"/>
      <c r="H246" s="203" t="s">
        <v>282</v>
      </c>
      <c r="I246" s="204" t="s">
        <v>231</v>
      </c>
      <c r="J246" s="204" t="s">
        <v>232</v>
      </c>
      <c r="K246" s="205">
        <v>35.3</v>
      </c>
      <c r="L246" s="206">
        <v>16.8</v>
      </c>
      <c r="M246" s="269" t="s">
        <v>227</v>
      </c>
    </row>
    <row r="247" spans="1:13" s="4" customFormat="1" ht="14.25" customHeight="1">
      <c r="A247" s="188"/>
      <c r="B247" s="188"/>
      <c r="C247" s="193"/>
      <c r="D247" s="194"/>
      <c r="E247" s="202"/>
      <c r="F247" s="194" t="s">
        <v>193</v>
      </c>
      <c r="G247" s="203"/>
      <c r="H247" s="203" t="s">
        <v>283</v>
      </c>
      <c r="I247" s="204" t="s">
        <v>395</v>
      </c>
      <c r="J247" s="204" t="s">
        <v>232</v>
      </c>
      <c r="K247" s="205">
        <v>6.1</v>
      </c>
      <c r="L247" s="206">
        <v>22.9</v>
      </c>
      <c r="M247" s="269" t="s">
        <v>227</v>
      </c>
    </row>
    <row r="248" spans="1:13" s="4" customFormat="1" ht="14.25" customHeight="1">
      <c r="A248" s="188"/>
      <c r="B248" s="188"/>
      <c r="C248" s="193"/>
      <c r="D248" s="203"/>
      <c r="E248" s="194"/>
      <c r="F248" s="194" t="s">
        <v>194</v>
      </c>
      <c r="G248" s="203"/>
      <c r="H248" s="203" t="s">
        <v>284</v>
      </c>
      <c r="I248" s="204" t="s">
        <v>409</v>
      </c>
      <c r="J248" s="204" t="s">
        <v>232</v>
      </c>
      <c r="K248" s="205">
        <v>4.5</v>
      </c>
      <c r="L248" s="206">
        <v>1.1</v>
      </c>
      <c r="M248" s="269" t="s">
        <v>227</v>
      </c>
    </row>
    <row r="249" spans="1:13" s="4" customFormat="1" ht="14.25" customHeight="1" thickBot="1">
      <c r="A249" s="300"/>
      <c r="B249" s="260"/>
      <c r="C249" s="218"/>
      <c r="D249" s="221"/>
      <c r="E249" s="219"/>
      <c r="F249" s="219" t="s">
        <v>440</v>
      </c>
      <c r="G249" s="221"/>
      <c r="H249" s="253" t="s">
        <v>360</v>
      </c>
      <c r="I249" s="179" t="s">
        <v>441</v>
      </c>
      <c r="J249" s="179" t="s">
        <v>236</v>
      </c>
      <c r="K249" s="222">
        <v>0.6</v>
      </c>
      <c r="L249" s="223" t="s">
        <v>351</v>
      </c>
      <c r="M249" s="273" t="s">
        <v>227</v>
      </c>
    </row>
    <row r="250" spans="1:13" s="4" customFormat="1" ht="14.25" customHeight="1">
      <c r="A250" s="188"/>
      <c r="B250" s="188"/>
      <c r="C250" s="193" t="s">
        <v>442</v>
      </c>
      <c r="D250" s="254"/>
      <c r="E250" s="254"/>
      <c r="F250" s="254"/>
      <c r="G250" s="236"/>
      <c r="H250" s="236"/>
      <c r="I250" s="237"/>
      <c r="J250" s="237"/>
      <c r="K250" s="241">
        <f>K251+K253+K256+K259+K264+K262+K267+K269</f>
        <v>409.20000000000005</v>
      </c>
      <c r="L250" s="242">
        <f>SUM(L251,L253,L256,L259,L262,L264,L267,L269)</f>
        <v>649.2</v>
      </c>
      <c r="M250" s="294"/>
    </row>
    <row r="251" spans="1:13" s="4" customFormat="1" ht="14.25" customHeight="1">
      <c r="A251" s="188"/>
      <c r="B251" s="188"/>
      <c r="C251" s="193"/>
      <c r="D251" s="194"/>
      <c r="E251" s="310" t="s">
        <v>195</v>
      </c>
      <c r="F251" s="311"/>
      <c r="G251" s="312"/>
      <c r="H251" s="196"/>
      <c r="I251" s="214"/>
      <c r="J251" s="214"/>
      <c r="K251" s="215">
        <f>SUM(K252)</f>
        <v>79.4</v>
      </c>
      <c r="L251" s="216">
        <f>SUM(L252)</f>
        <v>6.9</v>
      </c>
      <c r="M251" s="217"/>
    </row>
    <row r="252" spans="1:13" s="4" customFormat="1" ht="14.25" customHeight="1">
      <c r="A252" s="188"/>
      <c r="B252" s="188"/>
      <c r="C252" s="193"/>
      <c r="D252" s="194"/>
      <c r="E252" s="202"/>
      <c r="F252" s="194" t="s">
        <v>195</v>
      </c>
      <c r="G252" s="203"/>
      <c r="H252" s="203"/>
      <c r="I252" s="204" t="s">
        <v>231</v>
      </c>
      <c r="J252" s="204" t="s">
        <v>235</v>
      </c>
      <c r="K252" s="205">
        <v>79.4</v>
      </c>
      <c r="L252" s="206">
        <v>6.9</v>
      </c>
      <c r="M252" s="269" t="s">
        <v>228</v>
      </c>
    </row>
    <row r="253" spans="1:13" s="4" customFormat="1" ht="14.25" customHeight="1">
      <c r="A253" s="188"/>
      <c r="B253" s="188"/>
      <c r="C253" s="193"/>
      <c r="D253" s="194"/>
      <c r="E253" s="310" t="s">
        <v>196</v>
      </c>
      <c r="F253" s="311"/>
      <c r="G253" s="312"/>
      <c r="H253" s="196"/>
      <c r="I253" s="214"/>
      <c r="J253" s="214"/>
      <c r="K253" s="215">
        <f>SUM(K254:K255)</f>
        <v>35</v>
      </c>
      <c r="L253" s="216">
        <f>SUM(L254:L255)</f>
        <v>30.9</v>
      </c>
      <c r="M253" s="217"/>
    </row>
    <row r="254" spans="1:13" s="4" customFormat="1" ht="14.25" customHeight="1">
      <c r="A254" s="188"/>
      <c r="B254" s="188"/>
      <c r="C254" s="193"/>
      <c r="D254" s="194"/>
      <c r="E254" s="202"/>
      <c r="F254" s="194" t="s">
        <v>197</v>
      </c>
      <c r="G254" s="203"/>
      <c r="H254" s="203"/>
      <c r="I254" s="204" t="s">
        <v>231</v>
      </c>
      <c r="J254" s="204" t="s">
        <v>235</v>
      </c>
      <c r="K254" s="255">
        <v>10.5</v>
      </c>
      <c r="L254" s="206" t="s">
        <v>351</v>
      </c>
      <c r="M254" s="269" t="s">
        <v>443</v>
      </c>
    </row>
    <row r="255" spans="1:13" s="4" customFormat="1" ht="14.25" customHeight="1">
      <c r="A255" s="188"/>
      <c r="B255" s="188"/>
      <c r="C255" s="193"/>
      <c r="D255" s="194"/>
      <c r="E255" s="202"/>
      <c r="F255" s="194" t="s">
        <v>198</v>
      </c>
      <c r="G255" s="203"/>
      <c r="H255" s="203"/>
      <c r="I255" s="204" t="s">
        <v>444</v>
      </c>
      <c r="J255" s="204" t="s">
        <v>235</v>
      </c>
      <c r="K255" s="205">
        <v>24.5</v>
      </c>
      <c r="L255" s="206">
        <v>30.9</v>
      </c>
      <c r="M255" s="213" t="s">
        <v>228</v>
      </c>
    </row>
    <row r="256" spans="1:13" s="4" customFormat="1" ht="14.25" customHeight="1">
      <c r="A256" s="188"/>
      <c r="B256" s="188"/>
      <c r="C256" s="193"/>
      <c r="D256" s="194"/>
      <c r="E256" s="310" t="s">
        <v>199</v>
      </c>
      <c r="F256" s="311"/>
      <c r="G256" s="312"/>
      <c r="H256" s="196"/>
      <c r="I256" s="214"/>
      <c r="J256" s="214"/>
      <c r="K256" s="215">
        <f>SUM(K257:K258)</f>
        <v>24.7</v>
      </c>
      <c r="L256" s="216">
        <f>SUM(L257:L258)</f>
        <v>47.3</v>
      </c>
      <c r="M256" s="270"/>
    </row>
    <row r="257" spans="1:13" s="4" customFormat="1" ht="14.25" customHeight="1">
      <c r="A257" s="188"/>
      <c r="B257" s="188"/>
      <c r="C257" s="193"/>
      <c r="D257" s="194"/>
      <c r="E257" s="202"/>
      <c r="F257" s="194" t="s">
        <v>200</v>
      </c>
      <c r="G257" s="203"/>
      <c r="H257" s="203"/>
      <c r="I257" s="204" t="s">
        <v>231</v>
      </c>
      <c r="J257" s="204" t="s">
        <v>235</v>
      </c>
      <c r="K257" s="205">
        <v>19.4</v>
      </c>
      <c r="L257" s="206">
        <v>39.5</v>
      </c>
      <c r="M257" s="269" t="s">
        <v>228</v>
      </c>
    </row>
    <row r="258" spans="1:13" s="4" customFormat="1" ht="14.25" customHeight="1">
      <c r="A258" s="188"/>
      <c r="B258" s="188"/>
      <c r="C258" s="193"/>
      <c r="D258" s="194"/>
      <c r="E258" s="202"/>
      <c r="F258" s="194" t="s">
        <v>201</v>
      </c>
      <c r="G258" s="203"/>
      <c r="H258" s="203"/>
      <c r="I258" s="204" t="s">
        <v>444</v>
      </c>
      <c r="J258" s="204" t="s">
        <v>235</v>
      </c>
      <c r="K258" s="205">
        <v>5.3</v>
      </c>
      <c r="L258" s="206">
        <v>7.8</v>
      </c>
      <c r="M258" s="269" t="s">
        <v>228</v>
      </c>
    </row>
    <row r="259" spans="1:13" s="4" customFormat="1" ht="14.25" customHeight="1">
      <c r="A259" s="188"/>
      <c r="B259" s="188"/>
      <c r="C259" s="193"/>
      <c r="D259" s="194"/>
      <c r="E259" s="310" t="s">
        <v>202</v>
      </c>
      <c r="F259" s="311"/>
      <c r="G259" s="312"/>
      <c r="H259" s="196"/>
      <c r="I259" s="214"/>
      <c r="J259" s="214"/>
      <c r="K259" s="215">
        <f>SUM(K260:K261)</f>
        <v>32.2</v>
      </c>
      <c r="L259" s="216">
        <f>SUM(L260:L261)</f>
        <v>3.8</v>
      </c>
      <c r="M259" s="217"/>
    </row>
    <row r="260" spans="1:13" s="4" customFormat="1" ht="14.25" customHeight="1">
      <c r="A260" s="188"/>
      <c r="B260" s="188"/>
      <c r="C260" s="193"/>
      <c r="D260" s="194"/>
      <c r="E260" s="202"/>
      <c r="F260" s="194" t="s">
        <v>203</v>
      </c>
      <c r="G260" s="203"/>
      <c r="H260" s="203"/>
      <c r="I260" s="204" t="s">
        <v>231</v>
      </c>
      <c r="J260" s="204" t="s">
        <v>232</v>
      </c>
      <c r="K260" s="205">
        <v>8.8</v>
      </c>
      <c r="L260" s="206" t="s">
        <v>351</v>
      </c>
      <c r="M260" s="269" t="s">
        <v>228</v>
      </c>
    </row>
    <row r="261" spans="1:13" s="4" customFormat="1" ht="14.25" customHeight="1">
      <c r="A261" s="188"/>
      <c r="B261" s="188"/>
      <c r="C261" s="193"/>
      <c r="D261" s="194"/>
      <c r="E261" s="202"/>
      <c r="F261" s="194" t="s">
        <v>204</v>
      </c>
      <c r="G261" s="203"/>
      <c r="H261" s="203"/>
      <c r="I261" s="204" t="s">
        <v>395</v>
      </c>
      <c r="J261" s="204" t="s">
        <v>235</v>
      </c>
      <c r="K261" s="205">
        <v>23.4</v>
      </c>
      <c r="L261" s="206">
        <v>3.8</v>
      </c>
      <c r="M261" s="213" t="s">
        <v>228</v>
      </c>
    </row>
    <row r="262" spans="1:13" s="4" customFormat="1" ht="14.25" customHeight="1">
      <c r="A262" s="188"/>
      <c r="B262" s="188"/>
      <c r="C262" s="193"/>
      <c r="D262" s="194"/>
      <c r="E262" s="310" t="s">
        <v>205</v>
      </c>
      <c r="F262" s="311"/>
      <c r="G262" s="312"/>
      <c r="H262" s="196"/>
      <c r="I262" s="214"/>
      <c r="J262" s="214"/>
      <c r="K262" s="215">
        <f>SUM(K263)</f>
        <v>18</v>
      </c>
      <c r="L262" s="216" t="s">
        <v>351</v>
      </c>
      <c r="M262" s="270"/>
    </row>
    <row r="263" spans="1:13" s="4" customFormat="1" ht="14.25" customHeight="1">
      <c r="A263" s="188"/>
      <c r="B263" s="188"/>
      <c r="C263" s="193"/>
      <c r="D263" s="194"/>
      <c r="E263" s="202"/>
      <c r="F263" s="194" t="s">
        <v>445</v>
      </c>
      <c r="G263" s="203"/>
      <c r="H263" s="239" t="s">
        <v>313</v>
      </c>
      <c r="I263" s="210" t="s">
        <v>392</v>
      </c>
      <c r="J263" s="210" t="s">
        <v>235</v>
      </c>
      <c r="K263" s="211">
        <v>18</v>
      </c>
      <c r="L263" s="212" t="s">
        <v>351</v>
      </c>
      <c r="M263" s="269" t="s">
        <v>228</v>
      </c>
    </row>
    <row r="264" spans="1:13" s="4" customFormat="1" ht="14.25" customHeight="1">
      <c r="A264" s="188"/>
      <c r="B264" s="188"/>
      <c r="C264" s="193"/>
      <c r="D264" s="194"/>
      <c r="E264" s="310" t="s">
        <v>206</v>
      </c>
      <c r="F264" s="311"/>
      <c r="G264" s="312"/>
      <c r="H264" s="236"/>
      <c r="I264" s="237"/>
      <c r="J264" s="237"/>
      <c r="K264" s="241">
        <f>SUM(K265:K266)</f>
        <v>159.3</v>
      </c>
      <c r="L264" s="242">
        <f>SUM(L265:L266)</f>
        <v>539.4000000000001</v>
      </c>
      <c r="M264" s="217"/>
    </row>
    <row r="265" spans="1:13" s="4" customFormat="1" ht="14.25" customHeight="1">
      <c r="A265" s="188"/>
      <c r="B265" s="188"/>
      <c r="C265" s="193"/>
      <c r="D265" s="194"/>
      <c r="E265" s="202"/>
      <c r="F265" s="194" t="s">
        <v>207</v>
      </c>
      <c r="G265" s="203"/>
      <c r="H265" s="203"/>
      <c r="I265" s="204" t="s">
        <v>444</v>
      </c>
      <c r="J265" s="204" t="s">
        <v>235</v>
      </c>
      <c r="K265" s="256">
        <v>45.3</v>
      </c>
      <c r="L265" s="206">
        <v>523.2</v>
      </c>
      <c r="M265" s="269" t="s">
        <v>228</v>
      </c>
    </row>
    <row r="266" spans="1:13" s="4" customFormat="1" ht="14.25" customHeight="1">
      <c r="A266" s="188"/>
      <c r="B266" s="188"/>
      <c r="C266" s="193"/>
      <c r="D266" s="194"/>
      <c r="E266" s="207"/>
      <c r="F266" s="208" t="s">
        <v>208</v>
      </c>
      <c r="G266" s="209"/>
      <c r="H266" s="209"/>
      <c r="I266" s="210" t="s">
        <v>444</v>
      </c>
      <c r="J266" s="210" t="s">
        <v>235</v>
      </c>
      <c r="K266" s="211">
        <v>114</v>
      </c>
      <c r="L266" s="212">
        <v>16.2</v>
      </c>
      <c r="M266" s="269" t="s">
        <v>228</v>
      </c>
    </row>
    <row r="267" spans="1:13" s="4" customFormat="1" ht="14.25" customHeight="1">
      <c r="A267" s="188"/>
      <c r="B267" s="188"/>
      <c r="C267" s="193"/>
      <c r="D267" s="194"/>
      <c r="E267" s="310" t="s">
        <v>209</v>
      </c>
      <c r="F267" s="311"/>
      <c r="G267" s="312"/>
      <c r="H267" s="236"/>
      <c r="I267" s="237"/>
      <c r="J267" s="237"/>
      <c r="K267" s="241">
        <f>SUM(K268)</f>
        <v>0.7</v>
      </c>
      <c r="L267" s="242">
        <f>SUM(L268)</f>
        <v>8.9</v>
      </c>
      <c r="M267" s="217"/>
    </row>
    <row r="268" spans="1:13" s="4" customFormat="1" ht="14.25" customHeight="1">
      <c r="A268" s="188"/>
      <c r="B268" s="188"/>
      <c r="C268" s="193"/>
      <c r="D268" s="194"/>
      <c r="E268" s="207"/>
      <c r="F268" s="208" t="s">
        <v>210</v>
      </c>
      <c r="G268" s="209"/>
      <c r="H268" s="203"/>
      <c r="I268" s="204" t="s">
        <v>231</v>
      </c>
      <c r="J268" s="204" t="s">
        <v>232</v>
      </c>
      <c r="K268" s="256">
        <v>0.7</v>
      </c>
      <c r="L268" s="212">
        <v>8.9</v>
      </c>
      <c r="M268" s="269" t="s">
        <v>443</v>
      </c>
    </row>
    <row r="269" spans="1:13" s="4" customFormat="1" ht="14.25" customHeight="1">
      <c r="A269" s="188"/>
      <c r="B269" s="188"/>
      <c r="C269" s="193"/>
      <c r="D269" s="194"/>
      <c r="E269" s="310" t="s">
        <v>211</v>
      </c>
      <c r="F269" s="311"/>
      <c r="G269" s="312"/>
      <c r="H269" s="196"/>
      <c r="I269" s="214"/>
      <c r="J269" s="214"/>
      <c r="K269" s="257">
        <f>SUM(K270:K273)</f>
        <v>59.900000000000006</v>
      </c>
      <c r="L269" s="242">
        <f>SUM(L270:L273)</f>
        <v>12</v>
      </c>
      <c r="M269" s="217"/>
    </row>
    <row r="270" spans="1:13" s="4" customFormat="1" ht="14.25" customHeight="1">
      <c r="A270" s="188"/>
      <c r="B270" s="188"/>
      <c r="C270" s="193"/>
      <c r="D270" s="194"/>
      <c r="E270" s="202"/>
      <c r="F270" s="194" t="s">
        <v>212</v>
      </c>
      <c r="G270" s="203"/>
      <c r="H270" s="203"/>
      <c r="I270" s="204" t="s">
        <v>231</v>
      </c>
      <c r="J270" s="204" t="s">
        <v>235</v>
      </c>
      <c r="K270" s="205">
        <v>5.3</v>
      </c>
      <c r="L270" s="206">
        <v>1</v>
      </c>
      <c r="M270" s="269" t="s">
        <v>228</v>
      </c>
    </row>
    <row r="271" spans="1:13" s="4" customFormat="1" ht="14.25" customHeight="1">
      <c r="A271" s="188"/>
      <c r="B271" s="188"/>
      <c r="C271" s="193"/>
      <c r="D271" s="194"/>
      <c r="E271" s="202"/>
      <c r="F271" s="194" t="s">
        <v>213</v>
      </c>
      <c r="G271" s="203"/>
      <c r="H271" s="203"/>
      <c r="I271" s="204" t="s">
        <v>395</v>
      </c>
      <c r="J271" s="204" t="s">
        <v>235</v>
      </c>
      <c r="K271" s="205">
        <v>10.8</v>
      </c>
      <c r="L271" s="206" t="s">
        <v>351</v>
      </c>
      <c r="M271" s="269" t="s">
        <v>228</v>
      </c>
    </row>
    <row r="272" spans="1:13" s="4" customFormat="1" ht="14.25" customHeight="1">
      <c r="A272" s="188"/>
      <c r="B272" s="188"/>
      <c r="C272" s="193"/>
      <c r="D272" s="194"/>
      <c r="E272" s="202"/>
      <c r="F272" s="194" t="s">
        <v>214</v>
      </c>
      <c r="G272" s="203"/>
      <c r="H272" s="203"/>
      <c r="I272" s="204" t="s">
        <v>395</v>
      </c>
      <c r="J272" s="204" t="s">
        <v>235</v>
      </c>
      <c r="K272" s="205">
        <v>30</v>
      </c>
      <c r="L272" s="206">
        <v>11</v>
      </c>
      <c r="M272" s="269" t="s">
        <v>228</v>
      </c>
    </row>
    <row r="273" spans="1:13" s="4" customFormat="1" ht="14.25" customHeight="1" thickBot="1">
      <c r="A273" s="188"/>
      <c r="B273" s="188"/>
      <c r="C273" s="218"/>
      <c r="D273" s="219"/>
      <c r="E273" s="220"/>
      <c r="F273" s="219" t="s">
        <v>215</v>
      </c>
      <c r="G273" s="221"/>
      <c r="H273" s="221" t="s">
        <v>313</v>
      </c>
      <c r="I273" s="179" t="s">
        <v>392</v>
      </c>
      <c r="J273" s="179" t="s">
        <v>235</v>
      </c>
      <c r="K273" s="222">
        <v>13.8</v>
      </c>
      <c r="L273" s="223" t="s">
        <v>351</v>
      </c>
      <c r="M273" s="269" t="s">
        <v>228</v>
      </c>
    </row>
    <row r="274" spans="1:13" s="4" customFormat="1" ht="14.25" customHeight="1">
      <c r="A274" s="188"/>
      <c r="B274" s="188"/>
      <c r="C274" s="231" t="s">
        <v>446</v>
      </c>
      <c r="D274" s="182"/>
      <c r="E274" s="182"/>
      <c r="F274" s="182"/>
      <c r="G274" s="183"/>
      <c r="H274" s="183"/>
      <c r="I274" s="184"/>
      <c r="J274" s="184"/>
      <c r="K274" s="185">
        <f>K275+K279+K281+K284</f>
        <v>441.7</v>
      </c>
      <c r="L274" s="232">
        <f>SUM(L275,L279,L281,L284)</f>
        <v>158.3</v>
      </c>
      <c r="M274" s="233"/>
    </row>
    <row r="275" spans="1:13" s="4" customFormat="1" ht="14.25" customHeight="1">
      <c r="A275" s="188"/>
      <c r="B275" s="188"/>
      <c r="C275" s="193"/>
      <c r="D275" s="258"/>
      <c r="E275" s="238" t="s">
        <v>216</v>
      </c>
      <c r="F275" s="195"/>
      <c r="G275" s="196"/>
      <c r="H275" s="196"/>
      <c r="I275" s="214"/>
      <c r="J275" s="214"/>
      <c r="K275" s="215">
        <f>SUM(K276:K278)</f>
        <v>64.3</v>
      </c>
      <c r="L275" s="216" t="s">
        <v>351</v>
      </c>
      <c r="M275" s="270"/>
    </row>
    <row r="276" spans="1:13" s="4" customFormat="1" ht="14.25" customHeight="1">
      <c r="A276" s="188"/>
      <c r="B276" s="188"/>
      <c r="C276" s="193"/>
      <c r="D276" s="258"/>
      <c r="E276" s="202"/>
      <c r="F276" s="194" t="s">
        <v>217</v>
      </c>
      <c r="G276" s="203"/>
      <c r="H276" s="203" t="s">
        <v>447</v>
      </c>
      <c r="I276" s="204" t="s">
        <v>448</v>
      </c>
      <c r="J276" s="204" t="s">
        <v>232</v>
      </c>
      <c r="K276" s="205">
        <v>14</v>
      </c>
      <c r="L276" s="206" t="s">
        <v>351</v>
      </c>
      <c r="M276" s="269" t="s">
        <v>227</v>
      </c>
    </row>
    <row r="277" spans="1:13" s="4" customFormat="1" ht="14.25" customHeight="1">
      <c r="A277" s="188"/>
      <c r="B277" s="188"/>
      <c r="C277" s="193"/>
      <c r="D277" s="258"/>
      <c r="E277" s="202"/>
      <c r="F277" s="194" t="s">
        <v>218</v>
      </c>
      <c r="G277" s="203"/>
      <c r="H277" s="259" t="s">
        <v>373</v>
      </c>
      <c r="I277" s="204" t="s">
        <v>448</v>
      </c>
      <c r="J277" s="204" t="s">
        <v>232</v>
      </c>
      <c r="K277" s="205">
        <v>7.7</v>
      </c>
      <c r="L277" s="206" t="s">
        <v>351</v>
      </c>
      <c r="M277" s="269" t="s">
        <v>227</v>
      </c>
    </row>
    <row r="278" spans="1:13" s="4" customFormat="1" ht="14.25" customHeight="1">
      <c r="A278" s="188"/>
      <c r="B278" s="188"/>
      <c r="C278" s="193"/>
      <c r="D278" s="258"/>
      <c r="E278" s="207"/>
      <c r="F278" s="208" t="s">
        <v>219</v>
      </c>
      <c r="G278" s="209"/>
      <c r="H278" s="209"/>
      <c r="I278" s="210" t="s">
        <v>448</v>
      </c>
      <c r="J278" s="210" t="s">
        <v>237</v>
      </c>
      <c r="K278" s="211">
        <v>42.6</v>
      </c>
      <c r="L278" s="212" t="s">
        <v>351</v>
      </c>
      <c r="M278" s="213" t="s">
        <v>227</v>
      </c>
    </row>
    <row r="279" spans="1:13" s="4" customFormat="1" ht="14.25" customHeight="1">
      <c r="A279" s="188"/>
      <c r="B279" s="188"/>
      <c r="C279" s="193"/>
      <c r="D279" s="258"/>
      <c r="E279" s="238" t="s">
        <v>350</v>
      </c>
      <c r="F279" s="195"/>
      <c r="G279" s="196"/>
      <c r="H279" s="196"/>
      <c r="I279" s="214"/>
      <c r="J279" s="214"/>
      <c r="K279" s="215">
        <f>SUM(K280)</f>
        <v>124.2</v>
      </c>
      <c r="L279" s="216" t="s">
        <v>351</v>
      </c>
      <c r="M279" s="270"/>
    </row>
    <row r="280" spans="1:13" s="4" customFormat="1" ht="14.25" customHeight="1">
      <c r="A280" s="188"/>
      <c r="B280" s="188"/>
      <c r="C280" s="193"/>
      <c r="D280" s="258"/>
      <c r="E280" s="207"/>
      <c r="F280" s="208" t="s">
        <v>449</v>
      </c>
      <c r="G280" s="209"/>
      <c r="H280" s="209" t="s">
        <v>313</v>
      </c>
      <c r="I280" s="210" t="s">
        <v>398</v>
      </c>
      <c r="J280" s="210" t="s">
        <v>237</v>
      </c>
      <c r="K280" s="211">
        <v>124.2</v>
      </c>
      <c r="L280" s="212" t="s">
        <v>351</v>
      </c>
      <c r="M280" s="269" t="s">
        <v>227</v>
      </c>
    </row>
    <row r="281" spans="1:13" s="4" customFormat="1" ht="14.25" customHeight="1">
      <c r="A281" s="188"/>
      <c r="B281" s="188"/>
      <c r="C281" s="193"/>
      <c r="D281" s="258"/>
      <c r="E281" s="238" t="s">
        <v>220</v>
      </c>
      <c r="F281" s="195"/>
      <c r="G281" s="196"/>
      <c r="H281" s="236"/>
      <c r="I281" s="237"/>
      <c r="J281" s="237"/>
      <c r="K281" s="241">
        <f>SUM(K282:K283)</f>
        <v>54.099999999999994</v>
      </c>
      <c r="L281" s="242">
        <f>SUM(L282:L283)</f>
        <v>127.4</v>
      </c>
      <c r="M281" s="217"/>
    </row>
    <row r="282" spans="1:13" s="4" customFormat="1" ht="14.25" customHeight="1">
      <c r="A282" s="188"/>
      <c r="B282" s="188"/>
      <c r="C282" s="193"/>
      <c r="D282" s="258"/>
      <c r="E282" s="202"/>
      <c r="F282" s="194" t="s">
        <v>221</v>
      </c>
      <c r="G282" s="203"/>
      <c r="H282" s="203"/>
      <c r="I282" s="204" t="s">
        <v>450</v>
      </c>
      <c r="J282" s="204" t="s">
        <v>233</v>
      </c>
      <c r="K282" s="256">
        <v>40.9</v>
      </c>
      <c r="L282" s="206">
        <v>127.4</v>
      </c>
      <c r="M282" s="269" t="s">
        <v>230</v>
      </c>
    </row>
    <row r="283" spans="1:13" s="4" customFormat="1" ht="14.25" customHeight="1">
      <c r="A283" s="188"/>
      <c r="B283" s="188"/>
      <c r="C283" s="193"/>
      <c r="D283" s="258"/>
      <c r="E283" s="202"/>
      <c r="F283" s="194" t="s">
        <v>222</v>
      </c>
      <c r="G283" s="203"/>
      <c r="H283" s="203"/>
      <c r="I283" s="204" t="s">
        <v>418</v>
      </c>
      <c r="J283" s="204" t="s">
        <v>232</v>
      </c>
      <c r="K283" s="205">
        <v>13.2</v>
      </c>
      <c r="L283" s="206" t="s">
        <v>351</v>
      </c>
      <c r="M283" s="269" t="s">
        <v>229</v>
      </c>
    </row>
    <row r="284" spans="1:13" s="4" customFormat="1" ht="14.25" customHeight="1">
      <c r="A284" s="188"/>
      <c r="B284" s="188"/>
      <c r="C284" s="193"/>
      <c r="D284" s="258"/>
      <c r="E284" s="238" t="s">
        <v>224</v>
      </c>
      <c r="F284" s="195"/>
      <c r="G284" s="196"/>
      <c r="H284" s="196"/>
      <c r="I284" s="214"/>
      <c r="J284" s="214"/>
      <c r="K284" s="215">
        <f>SUM(K285)</f>
        <v>199.1</v>
      </c>
      <c r="L284" s="216">
        <f>SUM(L285)</f>
        <v>30.9</v>
      </c>
      <c r="M284" s="217"/>
    </row>
    <row r="285" spans="1:13" s="4" customFormat="1" ht="14.25" customHeight="1" thickBot="1">
      <c r="A285" s="188"/>
      <c r="B285" s="260"/>
      <c r="C285" s="218"/>
      <c r="D285" s="258"/>
      <c r="E285" s="220"/>
      <c r="F285" s="219" t="s">
        <v>225</v>
      </c>
      <c r="G285" s="221"/>
      <c r="H285" s="221" t="s">
        <v>285</v>
      </c>
      <c r="I285" s="179" t="s">
        <v>451</v>
      </c>
      <c r="J285" s="179" t="s">
        <v>232</v>
      </c>
      <c r="K285" s="222">
        <v>199.1</v>
      </c>
      <c r="L285" s="223">
        <v>30.9</v>
      </c>
      <c r="M285" s="273" t="s">
        <v>229</v>
      </c>
    </row>
    <row r="286" spans="1:13" s="4" customFormat="1" ht="14.25" customHeight="1" thickBot="1">
      <c r="A286" s="231" t="s">
        <v>452</v>
      </c>
      <c r="B286" s="182"/>
      <c r="C286" s="182"/>
      <c r="D286" s="261"/>
      <c r="E286" s="254"/>
      <c r="F286" s="254"/>
      <c r="G286" s="236"/>
      <c r="H286" s="236"/>
      <c r="I286" s="237"/>
      <c r="J286" s="237"/>
      <c r="K286" s="185">
        <f>K5+K287</f>
        <v>10704.1</v>
      </c>
      <c r="L286" s="243">
        <f>L287+L5</f>
        <v>10000.3</v>
      </c>
      <c r="M286" s="268"/>
    </row>
    <row r="287" spans="1:13" s="4" customFormat="1" ht="14.25" customHeight="1">
      <c r="A287" s="188"/>
      <c r="B287" s="231" t="s">
        <v>453</v>
      </c>
      <c r="C287" s="182"/>
      <c r="D287" s="182"/>
      <c r="E287" s="182"/>
      <c r="F287" s="182"/>
      <c r="G287" s="183"/>
      <c r="H287" s="183"/>
      <c r="I287" s="184"/>
      <c r="J287" s="184"/>
      <c r="K287" s="185">
        <f>SUM(K288:K289)</f>
        <v>704.1</v>
      </c>
      <c r="L287" s="232">
        <f>SUM(L288:L289)</f>
        <v>0.3</v>
      </c>
      <c r="M287" s="225"/>
    </row>
    <row r="288" spans="1:13" s="4" customFormat="1" ht="14.25" customHeight="1">
      <c r="A288" s="188"/>
      <c r="B288" s="188"/>
      <c r="C288" s="262"/>
      <c r="D288" s="194"/>
      <c r="E288" s="194"/>
      <c r="F288" s="317" t="s">
        <v>239</v>
      </c>
      <c r="G288" s="318"/>
      <c r="H288" s="236"/>
      <c r="I288" s="237" t="s">
        <v>454</v>
      </c>
      <c r="J288" s="237"/>
      <c r="K288" s="263">
        <v>687.2</v>
      </c>
      <c r="L288" s="206" t="s">
        <v>351</v>
      </c>
      <c r="M288" s="319" t="s">
        <v>455</v>
      </c>
    </row>
    <row r="289" spans="1:13" s="4" customFormat="1" ht="14.25" customHeight="1" thickBot="1">
      <c r="A289" s="260"/>
      <c r="B289" s="260"/>
      <c r="C289" s="264"/>
      <c r="D289" s="219"/>
      <c r="E289" s="219"/>
      <c r="F289" s="339" t="s">
        <v>226</v>
      </c>
      <c r="G289" s="340"/>
      <c r="H289" s="265"/>
      <c r="I289" s="266" t="s">
        <v>456</v>
      </c>
      <c r="J289" s="266"/>
      <c r="K289" s="267">
        <v>16.9</v>
      </c>
      <c r="L289" s="223">
        <v>0.3</v>
      </c>
      <c r="M289" s="320"/>
    </row>
    <row r="290" spans="1:4" ht="19.5" customHeight="1">
      <c r="A290" s="160" t="s">
        <v>377</v>
      </c>
      <c r="C290" s="8"/>
      <c r="D290" s="1"/>
    </row>
    <row r="291" spans="1:4" ht="12.75" customHeight="1">
      <c r="A291" s="161" t="s">
        <v>376</v>
      </c>
      <c r="C291" s="8"/>
      <c r="D291" s="1"/>
    </row>
    <row r="292" spans="1:4" ht="12.75" customHeight="1">
      <c r="A292" s="166" t="s">
        <v>374</v>
      </c>
      <c r="C292" s="8"/>
      <c r="D292" s="1"/>
    </row>
    <row r="293" spans="1:13" ht="12.75" customHeight="1">
      <c r="A293" s="166"/>
      <c r="B293" s="313" t="s">
        <v>483</v>
      </c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</row>
    <row r="294" spans="1:13" ht="12.75" customHeight="1">
      <c r="A294" s="166"/>
      <c r="B294" s="313" t="s">
        <v>482</v>
      </c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</row>
    <row r="295" spans="1:12" ht="12.75" customHeight="1">
      <c r="A295" s="166"/>
      <c r="B295" s="313" t="s">
        <v>484</v>
      </c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</row>
    <row r="296" spans="2:12" ht="12">
      <c r="B296" s="316" t="s">
        <v>485</v>
      </c>
      <c r="C296" s="315"/>
      <c r="D296" s="315"/>
      <c r="E296" s="315"/>
      <c r="F296" s="315"/>
      <c r="G296" s="315"/>
      <c r="H296" s="315"/>
      <c r="I296" s="315"/>
      <c r="J296" s="315"/>
      <c r="K296" s="315"/>
      <c r="L296" s="315"/>
    </row>
    <row r="297" spans="1:13" ht="12">
      <c r="A297" s="1"/>
      <c r="B297" s="313" t="s">
        <v>486</v>
      </c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</row>
    <row r="298" spans="1:13" ht="12">
      <c r="A298" s="1"/>
      <c r="B298" s="315"/>
      <c r="C298" s="315"/>
      <c r="D298" s="315"/>
      <c r="E298" s="315"/>
      <c r="F298" s="315"/>
      <c r="G298" s="315"/>
      <c r="H298" s="315"/>
      <c r="I298" s="315"/>
      <c r="J298" s="315"/>
      <c r="K298" s="315"/>
      <c r="L298" s="315"/>
      <c r="M298" s="165"/>
    </row>
    <row r="299" spans="1:4" ht="12">
      <c r="A299" s="160"/>
      <c r="B299" s="1"/>
      <c r="C299" s="8"/>
      <c r="D299" s="1"/>
    </row>
  </sheetData>
  <sheetProtection/>
  <mergeCells count="91">
    <mergeCell ref="B293:M293"/>
    <mergeCell ref="B294:M294"/>
    <mergeCell ref="F289:G289"/>
    <mergeCell ref="H3:H4"/>
    <mergeCell ref="M3:M4"/>
    <mergeCell ref="E233:G233"/>
    <mergeCell ref="E236:G236"/>
    <mergeCell ref="E241:G241"/>
    <mergeCell ref="E251:G251"/>
    <mergeCell ref="E253:G253"/>
    <mergeCell ref="E192:G192"/>
    <mergeCell ref="E195:G195"/>
    <mergeCell ref="E199:G199"/>
    <mergeCell ref="E256:G256"/>
    <mergeCell ref="E201:G201"/>
    <mergeCell ref="E203:G203"/>
    <mergeCell ref="E206:G206"/>
    <mergeCell ref="E221:G221"/>
    <mergeCell ref="E225:G225"/>
    <mergeCell ref="E229:G229"/>
    <mergeCell ref="E244:G244"/>
    <mergeCell ref="E239:G239"/>
    <mergeCell ref="E170:G170"/>
    <mergeCell ref="E176:G176"/>
    <mergeCell ref="E179:G179"/>
    <mergeCell ref="E183:G183"/>
    <mergeCell ref="E186:G186"/>
    <mergeCell ref="E189:G189"/>
    <mergeCell ref="E156:G156"/>
    <mergeCell ref="E161:G161"/>
    <mergeCell ref="E167:G167"/>
    <mergeCell ref="E143:G143"/>
    <mergeCell ref="E145:G145"/>
    <mergeCell ref="E137:G137"/>
    <mergeCell ref="E140:G140"/>
    <mergeCell ref="E150:G150"/>
    <mergeCell ref="E106:G106"/>
    <mergeCell ref="E116:G116"/>
    <mergeCell ref="E109:G109"/>
    <mergeCell ref="E120:G120"/>
    <mergeCell ref="E129:G129"/>
    <mergeCell ref="E132:G132"/>
    <mergeCell ref="E48:G48"/>
    <mergeCell ref="E54:G54"/>
    <mergeCell ref="E57:G57"/>
    <mergeCell ref="E59:G59"/>
    <mergeCell ref="E61:G61"/>
    <mergeCell ref="E80:G80"/>
    <mergeCell ref="E74:G74"/>
    <mergeCell ref="E70:G70"/>
    <mergeCell ref="A2:J2"/>
    <mergeCell ref="C7:G7"/>
    <mergeCell ref="C21:G21"/>
    <mergeCell ref="I3:I4"/>
    <mergeCell ref="A3:G3"/>
    <mergeCell ref="A4:G4"/>
    <mergeCell ref="A5:G5"/>
    <mergeCell ref="E25:G25"/>
    <mergeCell ref="E29:G29"/>
    <mergeCell ref="E65:G65"/>
    <mergeCell ref="E27:G27"/>
    <mergeCell ref="B6:G6"/>
    <mergeCell ref="E112:G112"/>
    <mergeCell ref="E31:G31"/>
    <mergeCell ref="E35:G35"/>
    <mergeCell ref="E39:G39"/>
    <mergeCell ref="E43:G43"/>
    <mergeCell ref="E259:G259"/>
    <mergeCell ref="E262:G262"/>
    <mergeCell ref="E264:G264"/>
    <mergeCell ref="E212:G212"/>
    <mergeCell ref="E210:G210"/>
    <mergeCell ref="E87:G87"/>
    <mergeCell ref="E89:G89"/>
    <mergeCell ref="E153:G153"/>
    <mergeCell ref="E95:G95"/>
    <mergeCell ref="E101:G101"/>
    <mergeCell ref="K3:L3"/>
    <mergeCell ref="E12:G12"/>
    <mergeCell ref="E8:G8"/>
    <mergeCell ref="E15:G15"/>
    <mergeCell ref="E22:G22"/>
    <mergeCell ref="J3:J4"/>
    <mergeCell ref="E269:G269"/>
    <mergeCell ref="E267:G267"/>
    <mergeCell ref="B297:M297"/>
    <mergeCell ref="B298:L298"/>
    <mergeCell ref="B295:L295"/>
    <mergeCell ref="B296:L296"/>
    <mergeCell ref="F288:G288"/>
    <mergeCell ref="M288:M289"/>
  </mergeCells>
  <printOptions horizontalCentered="1"/>
  <pageMargins left="0.7480314960629921" right="0.5905511811023623" top="0.9055118110236221" bottom="0.7086614173228347" header="0.7086614173228347" footer="0.3937007874015748"/>
  <pageSetup firstPageNumber="13" useFirstPageNumber="1" horizontalDpi="600" verticalDpi="600" orientation="portrait" paperSize="9" scale="62" r:id="rId1"/>
  <headerFooter alignWithMargins="0">
    <oddFooter>&amp;C&amp;P</oddFooter>
  </headerFooter>
  <rowBreaks count="3" manualBreakCount="3">
    <brk id="86" max="13" man="1"/>
    <brk id="166" max="13" man="1"/>
    <brk id="2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N1"/>
    </sheetView>
  </sheetViews>
  <sheetFormatPr defaultColWidth="9.00390625" defaultRowHeight="12.75" customHeight="1"/>
  <cols>
    <col min="1" max="2" width="1.625" style="10" customWidth="1"/>
    <col min="3" max="3" width="8.625" style="10" customWidth="1"/>
    <col min="4" max="4" width="5.625" style="10" customWidth="1"/>
    <col min="5" max="6" width="4.625" style="10" customWidth="1"/>
    <col min="7" max="7" width="17.00390625" style="10" customWidth="1"/>
    <col min="8" max="8" width="16.125" style="10" customWidth="1"/>
    <col min="9" max="9" width="4.625" style="10" customWidth="1"/>
    <col min="10" max="11" width="12.00390625" style="10" customWidth="1"/>
    <col min="12" max="12" width="4.625" style="10" customWidth="1"/>
    <col min="13" max="13" width="18.00390625" style="10" customWidth="1"/>
    <col min="14" max="14" width="11.625" style="10" customWidth="1"/>
    <col min="15" max="16384" width="9.00390625" style="10" customWidth="1"/>
  </cols>
  <sheetData>
    <row r="1" spans="1:14" ht="19.5" customHeight="1" thickBot="1">
      <c r="A1" s="352" t="s">
        <v>371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s="11" customFormat="1" ht="15" customHeight="1" thickBot="1">
      <c r="A2" s="68"/>
      <c r="B2" s="69"/>
      <c r="C2" s="69"/>
      <c r="D2" s="70" t="s">
        <v>294</v>
      </c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1" customFormat="1" ht="15" customHeight="1" thickTop="1">
      <c r="A3" s="73"/>
      <c r="B3" s="44"/>
      <c r="C3" s="44"/>
      <c r="D3" s="66"/>
      <c r="E3" s="74" t="s">
        <v>295</v>
      </c>
      <c r="F3" s="75"/>
      <c r="G3" s="50"/>
      <c r="H3" s="50"/>
      <c r="I3" s="50"/>
      <c r="J3" s="50"/>
      <c r="K3" s="50"/>
      <c r="L3" s="76" t="s">
        <v>296</v>
      </c>
      <c r="M3" s="44"/>
      <c r="N3" s="48"/>
    </row>
    <row r="4" spans="1:14" s="11" customFormat="1" ht="15" customHeight="1">
      <c r="A4" s="73"/>
      <c r="B4" s="44"/>
      <c r="C4" s="44"/>
      <c r="D4" s="66"/>
      <c r="E4" s="77"/>
      <c r="F4" s="373" t="s">
        <v>297</v>
      </c>
      <c r="G4" s="374"/>
      <c r="H4" s="374"/>
      <c r="I4" s="375" t="s">
        <v>298</v>
      </c>
      <c r="J4" s="376"/>
      <c r="K4" s="376"/>
      <c r="L4" s="78"/>
      <c r="M4" s="79" t="s">
        <v>299</v>
      </c>
      <c r="N4" s="80" t="s">
        <v>244</v>
      </c>
    </row>
    <row r="5" spans="1:14" s="11" customFormat="1" ht="12" customHeight="1">
      <c r="A5" s="73"/>
      <c r="B5" s="44"/>
      <c r="C5" s="44"/>
      <c r="D5" s="81"/>
      <c r="E5" s="82"/>
      <c r="F5" s="66"/>
      <c r="G5" s="83" t="s">
        <v>243</v>
      </c>
      <c r="H5" s="83" t="s">
        <v>242</v>
      </c>
      <c r="I5" s="47"/>
      <c r="J5" s="84" t="s">
        <v>241</v>
      </c>
      <c r="K5" s="85" t="s">
        <v>240</v>
      </c>
      <c r="L5" s="78"/>
      <c r="M5" s="86" t="s">
        <v>300</v>
      </c>
      <c r="N5" s="87" t="s">
        <v>300</v>
      </c>
    </row>
    <row r="6" spans="1:14" s="11" customFormat="1" ht="19.5" customHeight="1">
      <c r="A6" s="88"/>
      <c r="B6" s="50"/>
      <c r="C6" s="50"/>
      <c r="D6" s="89" t="s">
        <v>301</v>
      </c>
      <c r="E6" s="90" t="s">
        <v>301</v>
      </c>
      <c r="F6" s="148" t="s">
        <v>301</v>
      </c>
      <c r="G6" s="163" t="s">
        <v>245</v>
      </c>
      <c r="H6" s="162" t="s">
        <v>246</v>
      </c>
      <c r="I6" s="149" t="s">
        <v>301</v>
      </c>
      <c r="J6" s="150" t="s">
        <v>372</v>
      </c>
      <c r="K6" s="151" t="s">
        <v>247</v>
      </c>
      <c r="L6" s="152" t="s">
        <v>301</v>
      </c>
      <c r="M6" s="153" t="s">
        <v>248</v>
      </c>
      <c r="N6" s="154" t="s">
        <v>309</v>
      </c>
    </row>
    <row r="7" spans="1:14" s="11" customFormat="1" ht="18" customHeight="1" thickBot="1">
      <c r="A7" s="345" t="s">
        <v>252</v>
      </c>
      <c r="B7" s="346"/>
      <c r="C7" s="346"/>
      <c r="D7" s="18">
        <v>188</v>
      </c>
      <c r="E7" s="19">
        <v>65</v>
      </c>
      <c r="F7" s="19">
        <v>42</v>
      </c>
      <c r="G7" s="52" t="s">
        <v>253</v>
      </c>
      <c r="H7" s="43" t="s">
        <v>253</v>
      </c>
      <c r="I7" s="21">
        <v>23</v>
      </c>
      <c r="J7" s="52" t="s">
        <v>253</v>
      </c>
      <c r="K7" s="55" t="s">
        <v>253</v>
      </c>
      <c r="L7" s="22">
        <v>123</v>
      </c>
      <c r="M7" s="91" t="s">
        <v>253</v>
      </c>
      <c r="N7" s="55" t="s">
        <v>253</v>
      </c>
    </row>
    <row r="8" spans="1:14" s="11" customFormat="1" ht="16.5" customHeight="1">
      <c r="A8" s="73"/>
      <c r="B8" s="347" t="s">
        <v>0</v>
      </c>
      <c r="C8" s="348"/>
      <c r="D8" s="23">
        <v>188</v>
      </c>
      <c r="E8" s="24">
        <v>65</v>
      </c>
      <c r="F8" s="24">
        <v>42</v>
      </c>
      <c r="G8" s="136" t="s">
        <v>306</v>
      </c>
      <c r="H8" s="93" t="s">
        <v>253</v>
      </c>
      <c r="I8" s="25">
        <v>23</v>
      </c>
      <c r="J8" s="92" t="s">
        <v>253</v>
      </c>
      <c r="K8" s="94" t="s">
        <v>253</v>
      </c>
      <c r="L8" s="26">
        <v>123</v>
      </c>
      <c r="M8" s="95" t="s">
        <v>253</v>
      </c>
      <c r="N8" s="94" t="s">
        <v>253</v>
      </c>
    </row>
    <row r="9" spans="1:14" s="11" customFormat="1" ht="12" customHeight="1">
      <c r="A9" s="73"/>
      <c r="B9" s="167"/>
      <c r="C9" s="96" t="s">
        <v>1</v>
      </c>
      <c r="D9" s="27">
        <v>10</v>
      </c>
      <c r="E9" s="13">
        <v>1</v>
      </c>
      <c r="F9" s="14">
        <v>1</v>
      </c>
      <c r="G9" s="137"/>
      <c r="H9" s="124" t="s">
        <v>7</v>
      </c>
      <c r="I9" s="17">
        <v>0</v>
      </c>
      <c r="J9" s="46"/>
      <c r="K9" s="119"/>
      <c r="L9" s="16">
        <v>9</v>
      </c>
      <c r="M9" s="39" t="s">
        <v>3</v>
      </c>
      <c r="N9" s="48"/>
    </row>
    <row r="10" spans="1:14" s="11" customFormat="1" ht="12" customHeight="1">
      <c r="A10" s="73"/>
      <c r="B10" s="167"/>
      <c r="C10" s="96"/>
      <c r="D10" s="27"/>
      <c r="E10" s="13"/>
      <c r="F10" s="14"/>
      <c r="G10" s="137"/>
      <c r="H10" s="125"/>
      <c r="I10" s="17"/>
      <c r="J10" s="46"/>
      <c r="K10" s="119"/>
      <c r="L10" s="16"/>
      <c r="M10" s="39" t="s">
        <v>4</v>
      </c>
      <c r="N10" s="48"/>
    </row>
    <row r="11" spans="1:14" s="11" customFormat="1" ht="12" customHeight="1">
      <c r="A11" s="73"/>
      <c r="B11" s="167"/>
      <c r="C11" s="96"/>
      <c r="D11" s="27"/>
      <c r="E11" s="13"/>
      <c r="F11" s="14"/>
      <c r="G11" s="137"/>
      <c r="H11" s="125"/>
      <c r="I11" s="17"/>
      <c r="J11" s="46"/>
      <c r="K11" s="119"/>
      <c r="L11" s="16"/>
      <c r="M11" s="39" t="s">
        <v>5</v>
      </c>
      <c r="N11" s="48"/>
    </row>
    <row r="12" spans="1:14" s="11" customFormat="1" ht="12" customHeight="1">
      <c r="A12" s="73"/>
      <c r="B12" s="167"/>
      <c r="C12" s="96"/>
      <c r="D12" s="27"/>
      <c r="E12" s="13"/>
      <c r="F12" s="14"/>
      <c r="G12" s="137"/>
      <c r="H12" s="125"/>
      <c r="I12" s="17"/>
      <c r="J12" s="46"/>
      <c r="K12" s="119"/>
      <c r="L12" s="16"/>
      <c r="M12" s="39" t="s">
        <v>8</v>
      </c>
      <c r="N12" s="48"/>
    </row>
    <row r="13" spans="1:14" s="11" customFormat="1" ht="12" customHeight="1">
      <c r="A13" s="73"/>
      <c r="B13" s="167"/>
      <c r="C13" s="96"/>
      <c r="D13" s="27"/>
      <c r="E13" s="13"/>
      <c r="F13" s="14"/>
      <c r="G13" s="137"/>
      <c r="H13" s="125"/>
      <c r="I13" s="17"/>
      <c r="J13" s="46"/>
      <c r="K13" s="119"/>
      <c r="L13" s="16"/>
      <c r="M13" s="39" t="s">
        <v>10</v>
      </c>
      <c r="N13" s="48"/>
    </row>
    <row r="14" spans="1:14" s="11" customFormat="1" ht="12" customHeight="1">
      <c r="A14" s="73"/>
      <c r="B14" s="167"/>
      <c r="C14" s="96"/>
      <c r="D14" s="27"/>
      <c r="E14" s="13"/>
      <c r="F14" s="14"/>
      <c r="G14" s="137"/>
      <c r="H14" s="125"/>
      <c r="I14" s="17"/>
      <c r="J14" s="46"/>
      <c r="K14" s="119"/>
      <c r="L14" s="16"/>
      <c r="M14" s="39" t="s">
        <v>11</v>
      </c>
      <c r="N14" s="48"/>
    </row>
    <row r="15" spans="1:14" s="11" customFormat="1" ht="12" customHeight="1">
      <c r="A15" s="73"/>
      <c r="B15" s="167"/>
      <c r="C15" s="96"/>
      <c r="D15" s="27"/>
      <c r="E15" s="13"/>
      <c r="F15" s="14"/>
      <c r="G15" s="137"/>
      <c r="H15" s="125"/>
      <c r="I15" s="17"/>
      <c r="J15" s="46"/>
      <c r="K15" s="119"/>
      <c r="L15" s="16"/>
      <c r="M15" s="39" t="s">
        <v>12</v>
      </c>
      <c r="N15" s="48"/>
    </row>
    <row r="16" spans="1:14" s="11" customFormat="1" ht="12" customHeight="1">
      <c r="A16" s="73"/>
      <c r="B16" s="167"/>
      <c r="C16" s="96"/>
      <c r="D16" s="27"/>
      <c r="E16" s="13"/>
      <c r="F16" s="14"/>
      <c r="G16" s="137"/>
      <c r="H16" s="125"/>
      <c r="I16" s="17"/>
      <c r="J16" s="46"/>
      <c r="K16" s="119"/>
      <c r="L16" s="16"/>
      <c r="M16" s="39" t="s">
        <v>13</v>
      </c>
      <c r="N16" s="48"/>
    </row>
    <row r="17" spans="1:14" s="11" customFormat="1" ht="12" customHeight="1">
      <c r="A17" s="73"/>
      <c r="B17" s="167"/>
      <c r="C17" s="97"/>
      <c r="D17" s="28"/>
      <c r="E17" s="15"/>
      <c r="F17" s="29"/>
      <c r="G17" s="138"/>
      <c r="H17" s="126"/>
      <c r="I17" s="30"/>
      <c r="J17" s="49"/>
      <c r="K17" s="120"/>
      <c r="L17" s="31"/>
      <c r="M17" s="107" t="s">
        <v>14</v>
      </c>
      <c r="N17" s="51"/>
    </row>
    <row r="18" spans="1:14" s="11" customFormat="1" ht="12.75" customHeight="1">
      <c r="A18" s="73"/>
      <c r="B18" s="167"/>
      <c r="C18" s="349" t="s">
        <v>15</v>
      </c>
      <c r="D18" s="27">
        <v>13</v>
      </c>
      <c r="E18" s="13">
        <v>2</v>
      </c>
      <c r="F18" s="14">
        <v>2</v>
      </c>
      <c r="G18" s="53" t="s">
        <v>23</v>
      </c>
      <c r="H18" s="125"/>
      <c r="I18" s="17">
        <v>0</v>
      </c>
      <c r="J18" s="46"/>
      <c r="K18" s="119"/>
      <c r="L18" s="16">
        <v>11</v>
      </c>
      <c r="M18" s="39" t="s">
        <v>16</v>
      </c>
      <c r="N18" s="48"/>
    </row>
    <row r="19" spans="1:14" s="11" customFormat="1" ht="12.75" customHeight="1">
      <c r="A19" s="73"/>
      <c r="B19" s="167"/>
      <c r="C19" s="350"/>
      <c r="D19" s="27"/>
      <c r="E19" s="13"/>
      <c r="F19" s="168"/>
      <c r="G19" s="274" t="s">
        <v>458</v>
      </c>
      <c r="H19" s="125"/>
      <c r="I19" s="17"/>
      <c r="J19" s="46"/>
      <c r="K19" s="119"/>
      <c r="L19" s="16"/>
      <c r="M19" s="40" t="s">
        <v>17</v>
      </c>
      <c r="N19" s="48"/>
    </row>
    <row r="20" spans="1:14" s="11" customFormat="1" ht="12.75" customHeight="1">
      <c r="A20" s="73"/>
      <c r="B20" s="167"/>
      <c r="C20" s="96"/>
      <c r="D20" s="27"/>
      <c r="E20" s="13"/>
      <c r="F20" s="14"/>
      <c r="G20" s="137"/>
      <c r="H20" s="125"/>
      <c r="I20" s="17"/>
      <c r="J20" s="46"/>
      <c r="K20" s="119"/>
      <c r="L20" s="16"/>
      <c r="M20" s="39" t="s">
        <v>19</v>
      </c>
      <c r="N20" s="48"/>
    </row>
    <row r="21" spans="1:14" s="11" customFormat="1" ht="12.75" customHeight="1">
      <c r="A21" s="73"/>
      <c r="B21" s="167"/>
      <c r="C21" s="96"/>
      <c r="D21" s="27"/>
      <c r="E21" s="13"/>
      <c r="F21" s="14"/>
      <c r="G21" s="137"/>
      <c r="H21" s="125"/>
      <c r="I21" s="17"/>
      <c r="J21" s="46"/>
      <c r="K21" s="119"/>
      <c r="L21" s="16"/>
      <c r="M21" s="39" t="s">
        <v>20</v>
      </c>
      <c r="N21" s="48"/>
    </row>
    <row r="22" spans="1:14" s="11" customFormat="1" ht="12.75" customHeight="1">
      <c r="A22" s="73"/>
      <c r="B22" s="167"/>
      <c r="C22" s="96"/>
      <c r="D22" s="27"/>
      <c r="E22" s="13"/>
      <c r="F22" s="14"/>
      <c r="G22" s="137"/>
      <c r="H22" s="125"/>
      <c r="I22" s="17"/>
      <c r="J22" s="46"/>
      <c r="K22" s="119"/>
      <c r="L22" s="16"/>
      <c r="M22" s="39" t="s">
        <v>21</v>
      </c>
      <c r="N22" s="48"/>
    </row>
    <row r="23" spans="1:14" s="11" customFormat="1" ht="12.75" customHeight="1">
      <c r="A23" s="73"/>
      <c r="B23" s="167"/>
      <c r="C23" s="96"/>
      <c r="D23" s="27"/>
      <c r="E23" s="13"/>
      <c r="F23" s="14"/>
      <c r="G23" s="137"/>
      <c r="H23" s="125"/>
      <c r="I23" s="17"/>
      <c r="J23" s="46"/>
      <c r="K23" s="119"/>
      <c r="L23" s="16"/>
      <c r="M23" s="40" t="s">
        <v>24</v>
      </c>
      <c r="N23" s="48"/>
    </row>
    <row r="24" spans="1:14" s="11" customFormat="1" ht="12.75" customHeight="1">
      <c r="A24" s="73"/>
      <c r="B24" s="167"/>
      <c r="C24" s="96"/>
      <c r="D24" s="27"/>
      <c r="E24" s="13"/>
      <c r="F24" s="14"/>
      <c r="G24" s="137"/>
      <c r="H24" s="125"/>
      <c r="I24" s="17"/>
      <c r="J24" s="46"/>
      <c r="K24" s="119"/>
      <c r="L24" s="16"/>
      <c r="M24" s="40" t="s">
        <v>26</v>
      </c>
      <c r="N24" s="48"/>
    </row>
    <row r="25" spans="1:14" s="11" customFormat="1" ht="12.75" customHeight="1">
      <c r="A25" s="73"/>
      <c r="B25" s="167"/>
      <c r="C25" s="96"/>
      <c r="D25" s="27"/>
      <c r="E25" s="13"/>
      <c r="F25" s="14"/>
      <c r="G25" s="137"/>
      <c r="H25" s="125"/>
      <c r="I25" s="17"/>
      <c r="J25" s="46"/>
      <c r="K25" s="119"/>
      <c r="L25" s="16"/>
      <c r="M25" s="40" t="s">
        <v>27</v>
      </c>
      <c r="N25" s="48"/>
    </row>
    <row r="26" spans="1:14" s="11" customFormat="1" ht="12.75" customHeight="1">
      <c r="A26" s="73"/>
      <c r="B26" s="167"/>
      <c r="C26" s="96"/>
      <c r="D26" s="27"/>
      <c r="E26" s="13"/>
      <c r="F26" s="14"/>
      <c r="G26" s="137"/>
      <c r="H26" s="125"/>
      <c r="I26" s="17"/>
      <c r="J26" s="46"/>
      <c r="K26" s="119"/>
      <c r="L26" s="16"/>
      <c r="M26" s="40" t="s">
        <v>28</v>
      </c>
      <c r="N26" s="48"/>
    </row>
    <row r="27" spans="1:14" s="11" customFormat="1" ht="12.75" customHeight="1">
      <c r="A27" s="73"/>
      <c r="B27" s="167"/>
      <c r="C27" s="96"/>
      <c r="D27" s="27"/>
      <c r="E27" s="13"/>
      <c r="F27" s="14"/>
      <c r="G27" s="137"/>
      <c r="H27" s="125"/>
      <c r="I27" s="17"/>
      <c r="J27" s="46"/>
      <c r="K27" s="119"/>
      <c r="L27" s="16"/>
      <c r="M27" s="40" t="s">
        <v>30</v>
      </c>
      <c r="N27" s="48"/>
    </row>
    <row r="28" spans="1:14" s="11" customFormat="1" ht="12.75" customHeight="1">
      <c r="A28" s="73"/>
      <c r="B28" s="167"/>
      <c r="C28" s="96"/>
      <c r="D28" s="27"/>
      <c r="E28" s="13"/>
      <c r="F28" s="14"/>
      <c r="G28" s="137"/>
      <c r="H28" s="125"/>
      <c r="I28" s="17"/>
      <c r="J28" s="46"/>
      <c r="K28" s="119"/>
      <c r="L28" s="16"/>
      <c r="M28" s="39" t="s">
        <v>31</v>
      </c>
      <c r="N28" s="48"/>
    </row>
    <row r="29" spans="1:14" s="11" customFormat="1" ht="12.75" customHeight="1">
      <c r="A29" s="73"/>
      <c r="B29" s="167"/>
      <c r="C29" s="349" t="s">
        <v>32</v>
      </c>
      <c r="D29" s="18">
        <v>15</v>
      </c>
      <c r="E29" s="20">
        <v>10</v>
      </c>
      <c r="F29" s="19">
        <v>10</v>
      </c>
      <c r="G29" s="139"/>
      <c r="H29" s="127" t="s">
        <v>34</v>
      </c>
      <c r="I29" s="21">
        <v>0</v>
      </c>
      <c r="J29" s="52"/>
      <c r="K29" s="121"/>
      <c r="L29" s="22">
        <v>5</v>
      </c>
      <c r="M29" s="108" t="s">
        <v>45</v>
      </c>
      <c r="N29" s="55"/>
    </row>
    <row r="30" spans="1:14" s="11" customFormat="1" ht="12.75" customHeight="1">
      <c r="A30" s="73"/>
      <c r="B30" s="167"/>
      <c r="C30" s="351"/>
      <c r="D30" s="27"/>
      <c r="E30" s="13"/>
      <c r="F30" s="168"/>
      <c r="G30" s="53"/>
      <c r="H30" s="128" t="s">
        <v>35</v>
      </c>
      <c r="I30" s="17"/>
      <c r="J30" s="46"/>
      <c r="K30" s="119"/>
      <c r="L30" s="16"/>
      <c r="M30" s="40" t="s">
        <v>46</v>
      </c>
      <c r="N30" s="48"/>
    </row>
    <row r="31" spans="1:14" s="11" customFormat="1" ht="12.75" customHeight="1">
      <c r="A31" s="73"/>
      <c r="B31" s="167"/>
      <c r="C31" s="98"/>
      <c r="D31" s="27"/>
      <c r="E31" s="13"/>
      <c r="F31" s="14"/>
      <c r="G31" s="140"/>
      <c r="H31" s="128" t="s">
        <v>36</v>
      </c>
      <c r="I31" s="17"/>
      <c r="J31" s="46"/>
      <c r="K31" s="119"/>
      <c r="L31" s="16"/>
      <c r="M31" s="39" t="s">
        <v>337</v>
      </c>
      <c r="N31" s="48"/>
    </row>
    <row r="32" spans="1:14" s="11" customFormat="1" ht="12.75" customHeight="1">
      <c r="A32" s="73"/>
      <c r="B32" s="167"/>
      <c r="C32" s="96"/>
      <c r="D32" s="27"/>
      <c r="E32" s="13"/>
      <c r="F32" s="14"/>
      <c r="G32" s="137"/>
      <c r="H32" s="128" t="s">
        <v>475</v>
      </c>
      <c r="I32" s="17"/>
      <c r="J32" s="46"/>
      <c r="K32" s="119"/>
      <c r="L32" s="16"/>
      <c r="M32" s="40" t="s">
        <v>48</v>
      </c>
      <c r="N32" s="48"/>
    </row>
    <row r="33" spans="1:14" s="11" customFormat="1" ht="12.75" customHeight="1">
      <c r="A33" s="73"/>
      <c r="B33" s="167"/>
      <c r="C33" s="96"/>
      <c r="D33" s="27"/>
      <c r="E33" s="13"/>
      <c r="F33" s="14"/>
      <c r="G33" s="137"/>
      <c r="H33" s="124" t="s">
        <v>39</v>
      </c>
      <c r="I33" s="17"/>
      <c r="J33" s="46"/>
      <c r="K33" s="119"/>
      <c r="L33" s="16"/>
      <c r="M33" s="39" t="s">
        <v>49</v>
      </c>
      <c r="N33" s="48"/>
    </row>
    <row r="34" spans="1:14" s="11" customFormat="1" ht="12.75" customHeight="1">
      <c r="A34" s="73"/>
      <c r="B34" s="167"/>
      <c r="C34" s="96"/>
      <c r="D34" s="27"/>
      <c r="E34" s="13"/>
      <c r="F34" s="14"/>
      <c r="G34" s="137"/>
      <c r="H34" s="124" t="s">
        <v>40</v>
      </c>
      <c r="I34" s="17"/>
      <c r="J34" s="46"/>
      <c r="K34" s="119"/>
      <c r="L34" s="16"/>
      <c r="M34" s="109"/>
      <c r="N34" s="48"/>
    </row>
    <row r="35" spans="1:14" s="11" customFormat="1" ht="12.75" customHeight="1">
      <c r="A35" s="73"/>
      <c r="B35" s="167"/>
      <c r="C35" s="96"/>
      <c r="D35" s="27"/>
      <c r="E35" s="13"/>
      <c r="F35" s="14"/>
      <c r="G35" s="137"/>
      <c r="H35" s="124" t="s">
        <v>41</v>
      </c>
      <c r="I35" s="17"/>
      <c r="J35" s="46"/>
      <c r="K35" s="119"/>
      <c r="L35" s="16"/>
      <c r="M35" s="109"/>
      <c r="N35" s="48"/>
    </row>
    <row r="36" spans="1:14" s="11" customFormat="1" ht="12.75" customHeight="1">
      <c r="A36" s="73"/>
      <c r="B36" s="167"/>
      <c r="C36" s="176"/>
      <c r="D36" s="27"/>
      <c r="E36" s="13"/>
      <c r="F36" s="14"/>
      <c r="G36" s="137"/>
      <c r="H36" s="285" t="s">
        <v>42</v>
      </c>
      <c r="I36" s="17"/>
      <c r="J36" s="46"/>
      <c r="K36" s="119"/>
      <c r="L36" s="16"/>
      <c r="M36" s="109"/>
      <c r="N36" s="48"/>
    </row>
    <row r="37" spans="1:14" s="11" customFormat="1" ht="12.75" customHeight="1">
      <c r="A37" s="73"/>
      <c r="B37" s="167"/>
      <c r="C37" s="275"/>
      <c r="D37" s="27"/>
      <c r="E37" s="13"/>
      <c r="F37" s="14"/>
      <c r="G37" s="137"/>
      <c r="H37" s="124" t="s">
        <v>43</v>
      </c>
      <c r="I37" s="17"/>
      <c r="J37" s="46"/>
      <c r="K37" s="119"/>
      <c r="L37" s="16"/>
      <c r="M37" s="109"/>
      <c r="N37" s="48"/>
    </row>
    <row r="38" spans="1:14" s="11" customFormat="1" ht="12.75" customHeight="1">
      <c r="A38" s="73"/>
      <c r="B38" s="167"/>
      <c r="C38" s="99"/>
      <c r="D38" s="28"/>
      <c r="E38" s="177"/>
      <c r="F38" s="29"/>
      <c r="G38" s="138"/>
      <c r="H38" s="131" t="s">
        <v>369</v>
      </c>
      <c r="I38" s="30"/>
      <c r="J38" s="49"/>
      <c r="K38" s="120"/>
      <c r="L38" s="31"/>
      <c r="M38" s="110"/>
      <c r="N38" s="51"/>
    </row>
    <row r="39" spans="1:14" s="11" customFormat="1" ht="12.75" customHeight="1">
      <c r="A39" s="73"/>
      <c r="B39" s="167"/>
      <c r="C39" s="353" t="s">
        <v>459</v>
      </c>
      <c r="D39" s="27">
        <v>26</v>
      </c>
      <c r="E39" s="13">
        <v>14</v>
      </c>
      <c r="F39" s="14">
        <v>14</v>
      </c>
      <c r="G39" s="145" t="s">
        <v>362</v>
      </c>
      <c r="H39" s="125"/>
      <c r="I39" s="17">
        <v>0</v>
      </c>
      <c r="J39" s="46"/>
      <c r="K39" s="119"/>
      <c r="L39" s="16">
        <v>12</v>
      </c>
      <c r="M39" s="40" t="s">
        <v>51</v>
      </c>
      <c r="N39" s="48"/>
    </row>
    <row r="40" spans="1:14" s="11" customFormat="1" ht="12.75" customHeight="1">
      <c r="A40" s="73"/>
      <c r="B40" s="167"/>
      <c r="C40" s="354"/>
      <c r="D40" s="27"/>
      <c r="E40" s="13"/>
      <c r="F40" s="14"/>
      <c r="G40" s="145" t="s">
        <v>60</v>
      </c>
      <c r="H40" s="125"/>
      <c r="I40" s="17"/>
      <c r="J40" s="46"/>
      <c r="K40" s="119"/>
      <c r="L40" s="16"/>
      <c r="M40" s="40" t="s">
        <v>52</v>
      </c>
      <c r="N40" s="48"/>
    </row>
    <row r="41" spans="1:14" s="11" customFormat="1" ht="12.75" customHeight="1">
      <c r="A41" s="73"/>
      <c r="B41" s="167"/>
      <c r="C41" s="354"/>
      <c r="D41" s="27"/>
      <c r="E41" s="13"/>
      <c r="F41" s="14"/>
      <c r="G41" s="141" t="s">
        <v>61</v>
      </c>
      <c r="H41" s="125"/>
      <c r="I41" s="17"/>
      <c r="J41" s="46"/>
      <c r="K41" s="119"/>
      <c r="L41" s="16"/>
      <c r="M41" s="40" t="s">
        <v>53</v>
      </c>
      <c r="N41" s="48"/>
    </row>
    <row r="42" spans="1:14" s="11" customFormat="1" ht="12.75" customHeight="1">
      <c r="A42" s="73"/>
      <c r="B42" s="167"/>
      <c r="C42" s="354"/>
      <c r="D42" s="27"/>
      <c r="E42" s="13"/>
      <c r="F42" s="14"/>
      <c r="G42" s="355" t="s">
        <v>460</v>
      </c>
      <c r="H42" s="125"/>
      <c r="I42" s="17"/>
      <c r="J42" s="46"/>
      <c r="K42" s="119"/>
      <c r="L42" s="16"/>
      <c r="M42" s="40" t="s">
        <v>361</v>
      </c>
      <c r="N42" s="48"/>
    </row>
    <row r="43" spans="1:14" s="11" customFormat="1" ht="12.75" customHeight="1">
      <c r="A43" s="73"/>
      <c r="B43" s="167"/>
      <c r="C43" s="286"/>
      <c r="D43" s="27"/>
      <c r="E43" s="13"/>
      <c r="F43" s="14"/>
      <c r="G43" s="355"/>
      <c r="H43" s="125"/>
      <c r="I43" s="17"/>
      <c r="J43" s="46"/>
      <c r="K43" s="119"/>
      <c r="L43" s="16"/>
      <c r="M43" s="39" t="s">
        <v>56</v>
      </c>
      <c r="N43" s="48"/>
    </row>
    <row r="44" spans="1:14" s="11" customFormat="1" ht="12.75" customHeight="1">
      <c r="A44" s="73"/>
      <c r="B44" s="167"/>
      <c r="C44" s="96"/>
      <c r="D44" s="27"/>
      <c r="E44" s="13"/>
      <c r="F44" s="14"/>
      <c r="G44" s="277" t="s">
        <v>63</v>
      </c>
      <c r="H44" s="125"/>
      <c r="I44" s="17"/>
      <c r="J44" s="46"/>
      <c r="K44" s="119"/>
      <c r="L44" s="16"/>
      <c r="M44" s="39" t="s">
        <v>57</v>
      </c>
      <c r="N44" s="48"/>
    </row>
    <row r="45" spans="1:14" s="11" customFormat="1" ht="12.75" customHeight="1">
      <c r="A45" s="73"/>
      <c r="B45" s="167"/>
      <c r="C45" s="96"/>
      <c r="D45" s="27"/>
      <c r="E45" s="13"/>
      <c r="F45" s="14"/>
      <c r="G45" s="53" t="s">
        <v>64</v>
      </c>
      <c r="H45" s="125"/>
      <c r="I45" s="17"/>
      <c r="J45" s="46"/>
      <c r="K45" s="119"/>
      <c r="L45" s="16"/>
      <c r="M45" s="40" t="s">
        <v>58</v>
      </c>
      <c r="N45" s="48"/>
    </row>
    <row r="46" spans="1:14" s="11" customFormat="1" ht="12.75" customHeight="1">
      <c r="A46" s="73"/>
      <c r="B46" s="167"/>
      <c r="C46" s="96"/>
      <c r="D46" s="27"/>
      <c r="E46" s="13"/>
      <c r="F46" s="14"/>
      <c r="G46" s="53" t="s">
        <v>65</v>
      </c>
      <c r="H46" s="125"/>
      <c r="I46" s="17"/>
      <c r="J46" s="46"/>
      <c r="K46" s="119"/>
      <c r="L46" s="16"/>
      <c r="M46" s="39" t="s">
        <v>69</v>
      </c>
      <c r="N46" s="48"/>
    </row>
    <row r="47" spans="1:14" s="11" customFormat="1" ht="12.75" customHeight="1">
      <c r="A47" s="73"/>
      <c r="B47" s="167"/>
      <c r="C47" s="96"/>
      <c r="D47" s="27"/>
      <c r="E47" s="13"/>
      <c r="F47" s="14"/>
      <c r="G47" s="169" t="s">
        <v>338</v>
      </c>
      <c r="H47" s="125"/>
      <c r="I47" s="17"/>
      <c r="J47" s="46"/>
      <c r="K47" s="119"/>
      <c r="L47" s="16"/>
      <c r="M47" s="39" t="s">
        <v>70</v>
      </c>
      <c r="N47" s="48"/>
    </row>
    <row r="48" spans="1:14" s="11" customFormat="1" ht="12.75" customHeight="1">
      <c r="A48" s="73"/>
      <c r="B48" s="167"/>
      <c r="C48" s="96"/>
      <c r="D48" s="27"/>
      <c r="E48" s="13"/>
      <c r="F48" s="14"/>
      <c r="G48" s="356" t="s">
        <v>339</v>
      </c>
      <c r="H48" s="125"/>
      <c r="I48" s="17"/>
      <c r="J48" s="46"/>
      <c r="K48" s="119"/>
      <c r="L48" s="16"/>
      <c r="M48" s="39" t="s">
        <v>71</v>
      </c>
      <c r="N48" s="48"/>
    </row>
    <row r="49" spans="1:14" s="11" customFormat="1" ht="12.75" customHeight="1">
      <c r="A49" s="73"/>
      <c r="B49" s="167"/>
      <c r="C49" s="96"/>
      <c r="D49" s="27"/>
      <c r="E49" s="13"/>
      <c r="F49" s="14"/>
      <c r="G49" s="356"/>
      <c r="H49" s="125"/>
      <c r="I49" s="17"/>
      <c r="J49" s="46"/>
      <c r="K49" s="119"/>
      <c r="L49" s="16"/>
      <c r="M49" s="39" t="s">
        <v>72</v>
      </c>
      <c r="N49" s="48"/>
    </row>
    <row r="50" spans="1:14" s="11" customFormat="1" ht="12.75" customHeight="1">
      <c r="A50" s="73"/>
      <c r="B50" s="167"/>
      <c r="C50" s="96"/>
      <c r="D50" s="27"/>
      <c r="E50" s="13"/>
      <c r="F50" s="14"/>
      <c r="G50" s="289" t="s">
        <v>66</v>
      </c>
      <c r="H50" s="125"/>
      <c r="I50" s="17"/>
      <c r="J50" s="46"/>
      <c r="K50" s="119"/>
      <c r="L50" s="16"/>
      <c r="M50" s="39" t="s">
        <v>401</v>
      </c>
      <c r="N50" s="48"/>
    </row>
    <row r="51" spans="1:14" s="11" customFormat="1" ht="12.75" customHeight="1">
      <c r="A51" s="73"/>
      <c r="B51" s="167"/>
      <c r="C51" s="96"/>
      <c r="D51" s="27"/>
      <c r="E51" s="13"/>
      <c r="F51" s="14"/>
      <c r="G51" s="53" t="s">
        <v>67</v>
      </c>
      <c r="H51" s="125"/>
      <c r="I51" s="17"/>
      <c r="J51" s="46"/>
      <c r="K51" s="119"/>
      <c r="L51" s="16"/>
      <c r="M51" s="39"/>
      <c r="N51" s="48"/>
    </row>
    <row r="52" spans="1:14" s="11" customFormat="1" ht="12.75" customHeight="1">
      <c r="A52" s="73"/>
      <c r="B52" s="167"/>
      <c r="C52" s="96"/>
      <c r="D52" s="27"/>
      <c r="E52" s="13"/>
      <c r="F52" s="14"/>
      <c r="G52" s="53" t="s">
        <v>340</v>
      </c>
      <c r="H52" s="125"/>
      <c r="I52" s="17"/>
      <c r="J52" s="46"/>
      <c r="K52" s="119"/>
      <c r="L52" s="16"/>
      <c r="M52" s="276"/>
      <c r="N52" s="48"/>
    </row>
    <row r="53" spans="1:14" s="11" customFormat="1" ht="12.75" customHeight="1">
      <c r="A53" s="73"/>
      <c r="B53" s="167"/>
      <c r="C53" s="96"/>
      <c r="D53" s="27"/>
      <c r="E53" s="13"/>
      <c r="F53" s="14"/>
      <c r="G53" s="54" t="s">
        <v>74</v>
      </c>
      <c r="H53" s="125"/>
      <c r="I53" s="17"/>
      <c r="J53" s="46"/>
      <c r="K53" s="119"/>
      <c r="L53" s="16"/>
      <c r="M53" s="276"/>
      <c r="N53" s="48"/>
    </row>
    <row r="54" spans="1:14" s="11" customFormat="1" ht="12.75" customHeight="1">
      <c r="A54" s="73"/>
      <c r="B54" s="167"/>
      <c r="C54" s="96"/>
      <c r="D54" s="28"/>
      <c r="E54" s="15"/>
      <c r="F54" s="29"/>
      <c r="G54" s="287" t="s">
        <v>223</v>
      </c>
      <c r="H54" s="126"/>
      <c r="I54" s="30"/>
      <c r="J54" s="49"/>
      <c r="K54" s="120"/>
      <c r="L54" s="31"/>
      <c r="M54" s="278"/>
      <c r="N54" s="51"/>
    </row>
    <row r="55" spans="1:14" s="11" customFormat="1" ht="12.75" customHeight="1">
      <c r="A55" s="73"/>
      <c r="B55" s="167"/>
      <c r="C55" s="349" t="s">
        <v>75</v>
      </c>
      <c r="D55" s="27">
        <v>20</v>
      </c>
      <c r="E55" s="13">
        <v>5</v>
      </c>
      <c r="F55" s="14">
        <v>5</v>
      </c>
      <c r="G55" s="54" t="s">
        <v>77</v>
      </c>
      <c r="H55" s="128"/>
      <c r="I55" s="17">
        <v>0</v>
      </c>
      <c r="J55" s="54"/>
      <c r="K55" s="122"/>
      <c r="L55" s="16">
        <v>15</v>
      </c>
      <c r="M55" s="40" t="s">
        <v>462</v>
      </c>
      <c r="N55" s="279"/>
    </row>
    <row r="56" spans="1:14" s="11" customFormat="1" ht="12.75" customHeight="1">
      <c r="A56" s="73"/>
      <c r="B56" s="167"/>
      <c r="C56" s="350"/>
      <c r="D56" s="27"/>
      <c r="E56" s="13"/>
      <c r="F56" s="14"/>
      <c r="G56" s="53" t="s">
        <v>78</v>
      </c>
      <c r="H56" s="129"/>
      <c r="I56" s="17"/>
      <c r="J56" s="46"/>
      <c r="K56" s="119"/>
      <c r="L56" s="16"/>
      <c r="M56" s="39" t="s">
        <v>363</v>
      </c>
      <c r="N56" s="48"/>
    </row>
    <row r="57" spans="1:14" s="11" customFormat="1" ht="12.75" customHeight="1">
      <c r="A57" s="73"/>
      <c r="B57" s="167"/>
      <c r="C57" s="96"/>
      <c r="D57" s="27"/>
      <c r="E57" s="13"/>
      <c r="F57" s="14"/>
      <c r="G57" s="53" t="s">
        <v>461</v>
      </c>
      <c r="H57" s="170"/>
      <c r="I57" s="17"/>
      <c r="J57" s="46"/>
      <c r="K57" s="119"/>
      <c r="L57" s="16"/>
      <c r="M57" s="40" t="s">
        <v>83</v>
      </c>
      <c r="N57" s="48"/>
    </row>
    <row r="58" spans="1:14" s="11" customFormat="1" ht="12.75" customHeight="1">
      <c r="A58" s="73"/>
      <c r="B58" s="167"/>
      <c r="C58" s="96"/>
      <c r="D58" s="27"/>
      <c r="E58" s="13"/>
      <c r="F58" s="14"/>
      <c r="G58" s="53" t="s">
        <v>341</v>
      </c>
      <c r="H58" s="125"/>
      <c r="I58" s="17"/>
      <c r="J58" s="46"/>
      <c r="K58" s="119"/>
      <c r="L58" s="16"/>
      <c r="M58" s="40" t="s">
        <v>305</v>
      </c>
      <c r="N58" s="48"/>
    </row>
    <row r="59" spans="1:14" s="11" customFormat="1" ht="12.75" customHeight="1">
      <c r="A59" s="73"/>
      <c r="B59" s="167"/>
      <c r="C59" s="96"/>
      <c r="D59" s="27"/>
      <c r="E59" s="13"/>
      <c r="F59" s="14"/>
      <c r="G59" s="53" t="s">
        <v>80</v>
      </c>
      <c r="H59" s="125"/>
      <c r="I59" s="17"/>
      <c r="J59" s="46"/>
      <c r="K59" s="119"/>
      <c r="L59" s="16"/>
      <c r="M59" s="40" t="s">
        <v>86</v>
      </c>
      <c r="N59" s="48"/>
    </row>
    <row r="60" spans="1:14" s="11" customFormat="1" ht="12.75" customHeight="1">
      <c r="A60" s="73"/>
      <c r="B60" s="167"/>
      <c r="C60" s="96"/>
      <c r="D60" s="27"/>
      <c r="E60" s="13"/>
      <c r="F60" s="14"/>
      <c r="G60" s="53"/>
      <c r="H60" s="125"/>
      <c r="I60" s="17"/>
      <c r="J60" s="46"/>
      <c r="K60" s="119"/>
      <c r="L60" s="16"/>
      <c r="M60" s="40" t="s">
        <v>364</v>
      </c>
      <c r="N60" s="48"/>
    </row>
    <row r="61" spans="1:14" s="11" customFormat="1" ht="12.75" customHeight="1">
      <c r="A61" s="73"/>
      <c r="B61" s="167"/>
      <c r="C61" s="96"/>
      <c r="D61" s="27"/>
      <c r="E61" s="13"/>
      <c r="F61" s="14"/>
      <c r="G61" s="53"/>
      <c r="H61" s="125"/>
      <c r="I61" s="17"/>
      <c r="J61" s="46"/>
      <c r="K61" s="119"/>
      <c r="L61" s="16"/>
      <c r="M61" s="40" t="s">
        <v>89</v>
      </c>
      <c r="N61" s="48"/>
    </row>
    <row r="62" spans="1:14" s="11" customFormat="1" ht="12.75" customHeight="1">
      <c r="A62" s="73"/>
      <c r="B62" s="167"/>
      <c r="C62" s="96"/>
      <c r="D62" s="27"/>
      <c r="E62" s="13"/>
      <c r="F62" s="14"/>
      <c r="G62" s="53"/>
      <c r="H62" s="125"/>
      <c r="I62" s="17"/>
      <c r="J62" s="46"/>
      <c r="K62" s="119"/>
      <c r="L62" s="16"/>
      <c r="M62" s="40" t="s">
        <v>90</v>
      </c>
      <c r="N62" s="48"/>
    </row>
    <row r="63" spans="1:14" s="11" customFormat="1" ht="26.25" customHeight="1">
      <c r="A63" s="73"/>
      <c r="B63" s="167"/>
      <c r="C63" s="96"/>
      <c r="D63" s="27"/>
      <c r="E63" s="13"/>
      <c r="F63" s="14"/>
      <c r="G63" s="137"/>
      <c r="H63" s="125"/>
      <c r="I63" s="17"/>
      <c r="J63" s="46"/>
      <c r="K63" s="119"/>
      <c r="L63" s="16"/>
      <c r="M63" s="172" t="s">
        <v>342</v>
      </c>
      <c r="N63" s="48"/>
    </row>
    <row r="64" spans="1:14" s="11" customFormat="1" ht="25.5" customHeight="1">
      <c r="A64" s="73"/>
      <c r="B64" s="167"/>
      <c r="C64" s="96"/>
      <c r="D64" s="27"/>
      <c r="E64" s="13"/>
      <c r="F64" s="14"/>
      <c r="G64" s="137"/>
      <c r="H64" s="125"/>
      <c r="I64" s="17"/>
      <c r="J64" s="46"/>
      <c r="K64" s="119"/>
      <c r="L64" s="16"/>
      <c r="M64" s="172" t="s">
        <v>463</v>
      </c>
      <c r="N64" s="48"/>
    </row>
    <row r="65" spans="1:14" s="11" customFormat="1" ht="12.75" customHeight="1">
      <c r="A65" s="73"/>
      <c r="B65" s="167"/>
      <c r="C65" s="96"/>
      <c r="D65" s="27"/>
      <c r="E65" s="13"/>
      <c r="F65" s="14"/>
      <c r="G65" s="137"/>
      <c r="H65" s="125"/>
      <c r="I65" s="17"/>
      <c r="J65" s="46"/>
      <c r="K65" s="119"/>
      <c r="L65" s="16"/>
      <c r="M65" s="40" t="s">
        <v>365</v>
      </c>
      <c r="N65" s="48"/>
    </row>
    <row r="66" spans="1:14" s="11" customFormat="1" ht="12.75" customHeight="1">
      <c r="A66" s="73"/>
      <c r="B66" s="167"/>
      <c r="C66" s="96"/>
      <c r="D66" s="27"/>
      <c r="E66" s="13"/>
      <c r="F66" s="14"/>
      <c r="G66" s="137"/>
      <c r="H66" s="125"/>
      <c r="I66" s="17"/>
      <c r="J66" s="46"/>
      <c r="K66" s="119"/>
      <c r="L66" s="16"/>
      <c r="M66" s="39" t="s">
        <v>92</v>
      </c>
      <c r="N66" s="48"/>
    </row>
    <row r="67" spans="1:14" s="11" customFormat="1" ht="12" customHeight="1">
      <c r="A67" s="73"/>
      <c r="B67" s="167"/>
      <c r="C67" s="96"/>
      <c r="D67" s="27"/>
      <c r="E67" s="13"/>
      <c r="F67" s="14"/>
      <c r="G67" s="137"/>
      <c r="H67" s="125"/>
      <c r="I67" s="17"/>
      <c r="J67" s="46"/>
      <c r="K67" s="119"/>
      <c r="L67" s="16"/>
      <c r="M67" s="172" t="s">
        <v>93</v>
      </c>
      <c r="N67" s="48"/>
    </row>
    <row r="68" spans="1:14" s="11" customFormat="1" ht="12.75" customHeight="1">
      <c r="A68" s="73"/>
      <c r="B68" s="167"/>
      <c r="C68" s="96"/>
      <c r="D68" s="27"/>
      <c r="E68" s="13"/>
      <c r="F68" s="14"/>
      <c r="G68" s="137"/>
      <c r="H68" s="125"/>
      <c r="I68" s="17"/>
      <c r="J68" s="46"/>
      <c r="K68" s="119"/>
      <c r="L68" s="16"/>
      <c r="M68" s="40" t="s">
        <v>94</v>
      </c>
      <c r="N68" s="48"/>
    </row>
    <row r="69" spans="1:14" s="11" customFormat="1" ht="12.75" customHeight="1">
      <c r="A69" s="73"/>
      <c r="B69" s="167"/>
      <c r="C69" s="96"/>
      <c r="D69" s="27"/>
      <c r="E69" s="13"/>
      <c r="F69" s="14"/>
      <c r="G69" s="137"/>
      <c r="H69" s="125"/>
      <c r="I69" s="17"/>
      <c r="J69" s="46"/>
      <c r="K69" s="119"/>
      <c r="L69" s="16"/>
      <c r="M69" s="40" t="s">
        <v>95</v>
      </c>
      <c r="N69" s="48"/>
    </row>
    <row r="70" spans="1:14" s="11" customFormat="1" ht="12.75" customHeight="1">
      <c r="A70" s="73"/>
      <c r="B70" s="167"/>
      <c r="C70" s="377" t="s">
        <v>464</v>
      </c>
      <c r="D70" s="18">
        <v>7</v>
      </c>
      <c r="E70" s="20">
        <v>0</v>
      </c>
      <c r="F70" s="19">
        <v>0</v>
      </c>
      <c r="G70" s="142"/>
      <c r="H70" s="130"/>
      <c r="I70" s="21">
        <v>0</v>
      </c>
      <c r="J70" s="52"/>
      <c r="K70" s="123"/>
      <c r="L70" s="22">
        <v>7</v>
      </c>
      <c r="M70" s="112" t="s">
        <v>466</v>
      </c>
      <c r="N70" s="55"/>
    </row>
    <row r="71" spans="1:14" s="11" customFormat="1" ht="12.75" customHeight="1">
      <c r="A71" s="73"/>
      <c r="B71" s="167"/>
      <c r="C71" s="378"/>
      <c r="D71" s="27"/>
      <c r="E71" s="13"/>
      <c r="F71" s="14"/>
      <c r="G71" s="137"/>
      <c r="H71" s="125"/>
      <c r="I71" s="17"/>
      <c r="J71" s="46"/>
      <c r="K71" s="119"/>
      <c r="L71" s="16"/>
      <c r="M71" s="40" t="s">
        <v>465</v>
      </c>
      <c r="N71" s="48"/>
    </row>
    <row r="72" spans="1:14" s="11" customFormat="1" ht="12.75" customHeight="1">
      <c r="A72" s="73"/>
      <c r="B72" s="167"/>
      <c r="C72" s="281"/>
      <c r="D72" s="27"/>
      <c r="E72" s="13"/>
      <c r="F72" s="14"/>
      <c r="G72" s="137"/>
      <c r="H72" s="125"/>
      <c r="I72" s="17"/>
      <c r="J72" s="46"/>
      <c r="K72" s="119"/>
      <c r="L72" s="16"/>
      <c r="M72" s="40" t="s">
        <v>467</v>
      </c>
      <c r="N72" s="48"/>
    </row>
    <row r="73" spans="1:14" s="11" customFormat="1" ht="12.75" customHeight="1">
      <c r="A73" s="73"/>
      <c r="B73" s="167"/>
      <c r="C73" s="280"/>
      <c r="D73" s="27"/>
      <c r="E73" s="13"/>
      <c r="F73" s="14"/>
      <c r="G73" s="137"/>
      <c r="H73" s="125"/>
      <c r="I73" s="17"/>
      <c r="J73" s="46"/>
      <c r="K73" s="119"/>
      <c r="L73" s="16"/>
      <c r="M73" s="146" t="s">
        <v>307</v>
      </c>
      <c r="N73" s="48"/>
    </row>
    <row r="74" spans="1:14" s="11" customFormat="1" ht="12.75" customHeight="1">
      <c r="A74" s="73"/>
      <c r="B74" s="167"/>
      <c r="C74" s="96"/>
      <c r="D74" s="27"/>
      <c r="E74" s="13"/>
      <c r="F74" s="14"/>
      <c r="G74" s="137"/>
      <c r="H74" s="125"/>
      <c r="I74" s="17"/>
      <c r="J74" s="46"/>
      <c r="K74" s="119"/>
      <c r="L74" s="16"/>
      <c r="M74" s="178" t="s">
        <v>308</v>
      </c>
      <c r="N74" s="48"/>
    </row>
    <row r="75" spans="1:14" s="11" customFormat="1" ht="12.75" customHeight="1">
      <c r="A75" s="73"/>
      <c r="B75" s="167"/>
      <c r="C75" s="96"/>
      <c r="D75" s="27"/>
      <c r="E75" s="13"/>
      <c r="F75" s="14"/>
      <c r="G75" s="137"/>
      <c r="H75" s="125"/>
      <c r="I75" s="17"/>
      <c r="J75" s="46"/>
      <c r="K75" s="119"/>
      <c r="L75" s="16"/>
      <c r="M75" s="178" t="s">
        <v>287</v>
      </c>
      <c r="N75" s="48"/>
    </row>
    <row r="76" spans="1:14" s="11" customFormat="1" ht="12.75" customHeight="1">
      <c r="A76" s="73"/>
      <c r="B76" s="167"/>
      <c r="C76" s="96"/>
      <c r="D76" s="28"/>
      <c r="E76" s="15"/>
      <c r="F76" s="29"/>
      <c r="G76" s="138"/>
      <c r="H76" s="126"/>
      <c r="I76" s="30"/>
      <c r="J76" s="49"/>
      <c r="K76" s="120"/>
      <c r="L76" s="31"/>
      <c r="M76" s="113" t="s">
        <v>288</v>
      </c>
      <c r="N76" s="51"/>
    </row>
    <row r="77" spans="1:14" s="11" customFormat="1" ht="12.75" customHeight="1">
      <c r="A77" s="73"/>
      <c r="B77" s="167"/>
      <c r="C77" s="171" t="s">
        <v>334</v>
      </c>
      <c r="D77" s="27">
        <v>14</v>
      </c>
      <c r="E77" s="13">
        <v>6</v>
      </c>
      <c r="F77" s="14">
        <v>6</v>
      </c>
      <c r="G77" s="369" t="s">
        <v>107</v>
      </c>
      <c r="H77" s="124" t="s">
        <v>105</v>
      </c>
      <c r="I77" s="17">
        <v>0</v>
      </c>
      <c r="J77" s="46"/>
      <c r="K77" s="119"/>
      <c r="L77" s="16">
        <v>8</v>
      </c>
      <c r="M77" s="39" t="s">
        <v>103</v>
      </c>
      <c r="N77" s="48"/>
    </row>
    <row r="78" spans="1:14" s="11" customFormat="1" ht="12.75" customHeight="1">
      <c r="A78" s="73"/>
      <c r="B78" s="167"/>
      <c r="C78" s="164" t="s">
        <v>335</v>
      </c>
      <c r="D78" s="27"/>
      <c r="E78" s="13"/>
      <c r="F78" s="14"/>
      <c r="G78" s="370"/>
      <c r="H78" s="379" t="s">
        <v>108</v>
      </c>
      <c r="I78" s="17"/>
      <c r="J78" s="46"/>
      <c r="K78" s="119"/>
      <c r="L78" s="16"/>
      <c r="M78" s="39" t="s">
        <v>104</v>
      </c>
      <c r="N78" s="48"/>
    </row>
    <row r="79" spans="1:14" s="11" customFormat="1" ht="12.75" customHeight="1">
      <c r="A79" s="73"/>
      <c r="B79" s="167"/>
      <c r="C79" s="155" t="s">
        <v>332</v>
      </c>
      <c r="D79" s="27"/>
      <c r="E79" s="13"/>
      <c r="F79" s="14"/>
      <c r="G79" s="54"/>
      <c r="H79" s="379"/>
      <c r="I79" s="17"/>
      <c r="J79" s="46"/>
      <c r="K79" s="119"/>
      <c r="L79" s="16"/>
      <c r="M79" s="39" t="s">
        <v>112</v>
      </c>
      <c r="N79" s="48"/>
    </row>
    <row r="80" spans="1:14" s="11" customFormat="1" ht="12.75" customHeight="1">
      <c r="A80" s="73"/>
      <c r="B80" s="167"/>
      <c r="C80" s="96"/>
      <c r="D80" s="27"/>
      <c r="E80" s="13"/>
      <c r="F80" s="14"/>
      <c r="G80" s="54"/>
      <c r="H80" s="380" t="s">
        <v>109</v>
      </c>
      <c r="I80" s="17"/>
      <c r="J80" s="46"/>
      <c r="K80" s="119"/>
      <c r="L80" s="16"/>
      <c r="M80" s="40" t="s">
        <v>113</v>
      </c>
      <c r="N80" s="48"/>
    </row>
    <row r="81" spans="1:14" s="11" customFormat="1" ht="12.75" customHeight="1">
      <c r="A81" s="73"/>
      <c r="B81" s="167"/>
      <c r="C81" s="96"/>
      <c r="D81" s="27"/>
      <c r="E81" s="13"/>
      <c r="F81" s="14"/>
      <c r="G81" s="137"/>
      <c r="H81" s="380"/>
      <c r="I81" s="17"/>
      <c r="J81" s="46"/>
      <c r="K81" s="119"/>
      <c r="L81" s="16"/>
      <c r="M81" s="39" t="s">
        <v>344</v>
      </c>
      <c r="N81" s="48"/>
    </row>
    <row r="82" spans="1:14" s="11" customFormat="1" ht="12.75" customHeight="1">
      <c r="A82" s="73"/>
      <c r="B82" s="167"/>
      <c r="C82" s="96"/>
      <c r="D82" s="27"/>
      <c r="E82" s="13"/>
      <c r="F82" s="14"/>
      <c r="G82" s="137"/>
      <c r="H82" s="380" t="s">
        <v>110</v>
      </c>
      <c r="I82" s="17"/>
      <c r="J82" s="46"/>
      <c r="K82" s="119"/>
      <c r="L82" s="16"/>
      <c r="M82" s="40" t="s">
        <v>345</v>
      </c>
      <c r="N82" s="48"/>
    </row>
    <row r="83" spans="1:14" s="11" customFormat="1" ht="12.75" customHeight="1">
      <c r="A83" s="73"/>
      <c r="B83" s="167"/>
      <c r="C83" s="96"/>
      <c r="D83" s="27"/>
      <c r="E83" s="13"/>
      <c r="F83" s="14"/>
      <c r="G83" s="137"/>
      <c r="H83" s="380"/>
      <c r="I83" s="17"/>
      <c r="J83" s="46"/>
      <c r="K83" s="119"/>
      <c r="L83" s="16"/>
      <c r="M83" s="39" t="s">
        <v>116</v>
      </c>
      <c r="N83" s="48"/>
    </row>
    <row r="84" spans="1:14" s="11" customFormat="1" ht="12.75" customHeight="1" thickBot="1">
      <c r="A84" s="302"/>
      <c r="B84" s="303"/>
      <c r="C84" s="304"/>
      <c r="D84" s="33"/>
      <c r="E84" s="32"/>
      <c r="F84" s="34"/>
      <c r="G84" s="305"/>
      <c r="H84" s="306" t="s">
        <v>115</v>
      </c>
      <c r="I84" s="35"/>
      <c r="J84" s="63"/>
      <c r="K84" s="307"/>
      <c r="L84" s="36"/>
      <c r="M84" s="308" t="s">
        <v>117</v>
      </c>
      <c r="N84" s="309"/>
    </row>
    <row r="85" spans="1:14" s="11" customFormat="1" ht="12.75" customHeight="1">
      <c r="A85" s="73"/>
      <c r="B85" s="167"/>
      <c r="C85" s="96" t="s">
        <v>118</v>
      </c>
      <c r="D85" s="27">
        <v>21</v>
      </c>
      <c r="E85" s="13">
        <v>3</v>
      </c>
      <c r="F85" s="14">
        <v>0</v>
      </c>
      <c r="G85" s="137"/>
      <c r="H85" s="125"/>
      <c r="I85" s="17">
        <v>3</v>
      </c>
      <c r="J85" s="46"/>
      <c r="K85" s="382" t="s">
        <v>142</v>
      </c>
      <c r="L85" s="16">
        <v>18</v>
      </c>
      <c r="M85" s="39" t="s">
        <v>120</v>
      </c>
      <c r="N85" s="301" t="s">
        <v>310</v>
      </c>
    </row>
    <row r="86" spans="1:14" s="11" customFormat="1" ht="12.75" customHeight="1">
      <c r="A86" s="73"/>
      <c r="B86" s="167"/>
      <c r="C86" s="96"/>
      <c r="D86" s="27"/>
      <c r="E86" s="13"/>
      <c r="F86" s="14"/>
      <c r="G86" s="137"/>
      <c r="H86" s="125"/>
      <c r="I86" s="17"/>
      <c r="J86" s="46"/>
      <c r="K86" s="382"/>
      <c r="L86" s="16"/>
      <c r="M86" s="114" t="s">
        <v>122</v>
      </c>
      <c r="N86" s="147" t="s">
        <v>122</v>
      </c>
    </row>
    <row r="87" spans="1:14" s="11" customFormat="1" ht="12.75" customHeight="1">
      <c r="A87" s="73"/>
      <c r="B87" s="167"/>
      <c r="C87" s="96"/>
      <c r="D87" s="27"/>
      <c r="E87" s="13"/>
      <c r="F87" s="14"/>
      <c r="G87" s="137"/>
      <c r="H87" s="125"/>
      <c r="I87" s="17"/>
      <c r="J87" s="46"/>
      <c r="K87" s="383" t="s">
        <v>143</v>
      </c>
      <c r="L87" s="16"/>
      <c r="M87" s="39" t="s">
        <v>126</v>
      </c>
      <c r="N87" s="381" t="s">
        <v>477</v>
      </c>
    </row>
    <row r="88" spans="1:14" s="11" customFormat="1" ht="12.75" customHeight="1">
      <c r="A88" s="73"/>
      <c r="B88" s="167"/>
      <c r="C88" s="96"/>
      <c r="D88" s="27"/>
      <c r="E88" s="13"/>
      <c r="F88" s="14"/>
      <c r="G88" s="137"/>
      <c r="H88" s="125"/>
      <c r="I88" s="17"/>
      <c r="J88" s="46"/>
      <c r="K88" s="383"/>
      <c r="L88" s="16"/>
      <c r="M88" s="39" t="s">
        <v>127</v>
      </c>
      <c r="N88" s="381"/>
    </row>
    <row r="89" spans="1:14" s="11" customFormat="1" ht="12.75" customHeight="1">
      <c r="A89" s="73"/>
      <c r="B89" s="167"/>
      <c r="C89" s="96"/>
      <c r="D89" s="27"/>
      <c r="E89" s="13"/>
      <c r="F89" s="14"/>
      <c r="G89" s="137"/>
      <c r="H89" s="125"/>
      <c r="I89" s="17"/>
      <c r="J89" s="46"/>
      <c r="K89" s="119" t="s">
        <v>144</v>
      </c>
      <c r="L89" s="16"/>
      <c r="M89" s="39" t="s">
        <v>129</v>
      </c>
      <c r="N89" s="48"/>
    </row>
    <row r="90" spans="1:14" s="11" customFormat="1" ht="12.75" customHeight="1">
      <c r="A90" s="73"/>
      <c r="B90" s="167"/>
      <c r="C90" s="96"/>
      <c r="D90" s="27"/>
      <c r="E90" s="13"/>
      <c r="F90" s="14"/>
      <c r="G90" s="137"/>
      <c r="H90" s="125"/>
      <c r="I90" s="17"/>
      <c r="J90" s="46"/>
      <c r="K90" s="119"/>
      <c r="L90" s="16"/>
      <c r="M90" s="39" t="s">
        <v>130</v>
      </c>
      <c r="N90" s="48"/>
    </row>
    <row r="91" spans="1:14" s="11" customFormat="1" ht="12.75" customHeight="1">
      <c r="A91" s="73"/>
      <c r="B91" s="167"/>
      <c r="C91" s="96"/>
      <c r="D91" s="27"/>
      <c r="E91" s="13"/>
      <c r="F91" s="14"/>
      <c r="G91" s="137"/>
      <c r="H91" s="125"/>
      <c r="I91" s="17"/>
      <c r="J91" s="46"/>
      <c r="K91" s="119"/>
      <c r="L91" s="16"/>
      <c r="M91" s="39" t="s">
        <v>289</v>
      </c>
      <c r="N91" s="48"/>
    </row>
    <row r="92" spans="1:14" s="11" customFormat="1" ht="12.75" customHeight="1">
      <c r="A92" s="73"/>
      <c r="B92" s="167"/>
      <c r="C92" s="96"/>
      <c r="D92" s="27"/>
      <c r="E92" s="13"/>
      <c r="F92" s="14"/>
      <c r="G92" s="137"/>
      <c r="H92" s="125"/>
      <c r="I92" s="17"/>
      <c r="J92" s="46"/>
      <c r="K92" s="119"/>
      <c r="L92" s="16"/>
      <c r="M92" s="39" t="s">
        <v>476</v>
      </c>
      <c r="N92" s="48"/>
    </row>
    <row r="93" spans="1:14" s="11" customFormat="1" ht="12.75" customHeight="1">
      <c r="A93" s="73"/>
      <c r="B93" s="167"/>
      <c r="C93" s="96"/>
      <c r="D93" s="27"/>
      <c r="E93" s="13"/>
      <c r="F93" s="14"/>
      <c r="G93" s="137"/>
      <c r="H93" s="125"/>
      <c r="I93" s="17"/>
      <c r="J93" s="46"/>
      <c r="K93" s="119"/>
      <c r="L93" s="16"/>
      <c r="M93" s="39" t="s">
        <v>133</v>
      </c>
      <c r="N93" s="48"/>
    </row>
    <row r="94" spans="1:14" s="11" customFormat="1" ht="12.75" customHeight="1">
      <c r="A94" s="73"/>
      <c r="B94" s="167"/>
      <c r="C94" s="96"/>
      <c r="D94" s="27"/>
      <c r="E94" s="13"/>
      <c r="F94" s="14"/>
      <c r="G94" s="137"/>
      <c r="H94" s="125"/>
      <c r="I94" s="17"/>
      <c r="J94" s="46"/>
      <c r="K94" s="119"/>
      <c r="L94" s="16"/>
      <c r="M94" s="39" t="s">
        <v>134</v>
      </c>
      <c r="N94" s="48"/>
    </row>
    <row r="95" spans="1:14" s="11" customFormat="1" ht="12.75" customHeight="1">
      <c r="A95" s="73"/>
      <c r="B95" s="167"/>
      <c r="C95" s="96"/>
      <c r="D95" s="27"/>
      <c r="E95" s="13"/>
      <c r="F95" s="14"/>
      <c r="G95" s="137"/>
      <c r="H95" s="125"/>
      <c r="I95" s="17"/>
      <c r="J95" s="46"/>
      <c r="K95" s="119"/>
      <c r="L95" s="16"/>
      <c r="M95" s="39" t="s">
        <v>136</v>
      </c>
      <c r="N95" s="48"/>
    </row>
    <row r="96" spans="1:14" s="11" customFormat="1" ht="12.75" customHeight="1">
      <c r="A96" s="73"/>
      <c r="B96" s="167"/>
      <c r="C96" s="96"/>
      <c r="D96" s="27"/>
      <c r="E96" s="13"/>
      <c r="F96" s="14"/>
      <c r="G96" s="137"/>
      <c r="H96" s="125"/>
      <c r="I96" s="17"/>
      <c r="J96" s="46"/>
      <c r="K96" s="119"/>
      <c r="L96" s="16"/>
      <c r="M96" s="39" t="s">
        <v>137</v>
      </c>
      <c r="N96" s="48"/>
    </row>
    <row r="97" spans="1:14" s="11" customFormat="1" ht="12.75" customHeight="1">
      <c r="A97" s="73"/>
      <c r="B97" s="167"/>
      <c r="C97" s="96"/>
      <c r="D97" s="27"/>
      <c r="E97" s="13"/>
      <c r="F97" s="14"/>
      <c r="G97" s="137"/>
      <c r="H97" s="125"/>
      <c r="I97" s="17"/>
      <c r="J97" s="46"/>
      <c r="K97" s="119"/>
      <c r="L97" s="16"/>
      <c r="M97" s="39" t="s">
        <v>138</v>
      </c>
      <c r="N97" s="48"/>
    </row>
    <row r="98" spans="1:14" s="11" customFormat="1" ht="12.75" customHeight="1">
      <c r="A98" s="73"/>
      <c r="B98" s="167"/>
      <c r="C98" s="96"/>
      <c r="D98" s="27"/>
      <c r="E98" s="13"/>
      <c r="F98" s="14"/>
      <c r="G98" s="137"/>
      <c r="H98" s="125"/>
      <c r="I98" s="17"/>
      <c r="J98" s="46"/>
      <c r="K98" s="119"/>
      <c r="L98" s="16"/>
      <c r="M98" s="39" t="s">
        <v>139</v>
      </c>
      <c r="N98" s="48"/>
    </row>
    <row r="99" spans="1:14" s="11" customFormat="1" ht="12.75" customHeight="1">
      <c r="A99" s="73"/>
      <c r="B99" s="167"/>
      <c r="C99" s="99"/>
      <c r="D99" s="28"/>
      <c r="E99" s="15"/>
      <c r="F99" s="29"/>
      <c r="G99" s="138"/>
      <c r="H99" s="173"/>
      <c r="I99" s="30"/>
      <c r="J99" s="49"/>
      <c r="K99" s="120"/>
      <c r="L99" s="31"/>
      <c r="M99" s="111" t="s">
        <v>140</v>
      </c>
      <c r="N99" s="48"/>
    </row>
    <row r="100" spans="1:15" s="11" customFormat="1" ht="12.75" customHeight="1">
      <c r="A100" s="73"/>
      <c r="B100" s="167"/>
      <c r="C100" s="368" t="s">
        <v>145</v>
      </c>
      <c r="D100" s="27">
        <v>11</v>
      </c>
      <c r="E100" s="13">
        <v>4</v>
      </c>
      <c r="F100" s="14">
        <v>3</v>
      </c>
      <c r="G100" s="137"/>
      <c r="H100" s="132" t="s">
        <v>156</v>
      </c>
      <c r="I100" s="17">
        <v>1</v>
      </c>
      <c r="J100" s="46"/>
      <c r="K100" s="57" t="s">
        <v>154</v>
      </c>
      <c r="L100" s="16">
        <v>7</v>
      </c>
      <c r="M100" s="117" t="s">
        <v>346</v>
      </c>
      <c r="N100" s="174"/>
      <c r="O100" s="12"/>
    </row>
    <row r="101" spans="1:14" s="11" customFormat="1" ht="12.75" customHeight="1">
      <c r="A101" s="73"/>
      <c r="B101" s="167"/>
      <c r="C101" s="368"/>
      <c r="D101" s="27"/>
      <c r="E101" s="13"/>
      <c r="F101" s="14"/>
      <c r="G101" s="137"/>
      <c r="H101" s="134" t="s">
        <v>157</v>
      </c>
      <c r="I101" s="17"/>
      <c r="J101" s="46"/>
      <c r="K101" s="119"/>
      <c r="L101" s="16"/>
      <c r="M101" s="41" t="s">
        <v>147</v>
      </c>
      <c r="N101" s="119"/>
    </row>
    <row r="102" spans="1:14" s="11" customFormat="1" ht="12.75" customHeight="1">
      <c r="A102" s="73"/>
      <c r="B102" s="167"/>
      <c r="C102" s="368"/>
      <c r="D102" s="27"/>
      <c r="E102" s="13"/>
      <c r="F102" s="14"/>
      <c r="G102" s="137"/>
      <c r="H102" s="125" t="s">
        <v>347</v>
      </c>
      <c r="I102" s="17"/>
      <c r="J102" s="46"/>
      <c r="K102" s="119"/>
      <c r="L102" s="16"/>
      <c r="M102" s="115" t="s">
        <v>149</v>
      </c>
      <c r="N102" s="48"/>
    </row>
    <row r="103" spans="1:14" s="11" customFormat="1" ht="12.75" customHeight="1">
      <c r="A103" s="73"/>
      <c r="B103" s="167"/>
      <c r="C103" s="96"/>
      <c r="D103" s="27"/>
      <c r="E103" s="13"/>
      <c r="F103" s="14"/>
      <c r="G103" s="137"/>
      <c r="H103" s="125"/>
      <c r="I103" s="17"/>
      <c r="J103" s="46"/>
      <c r="K103" s="119"/>
      <c r="L103" s="16"/>
      <c r="M103" s="41" t="s">
        <v>150</v>
      </c>
      <c r="N103" s="48"/>
    </row>
    <row r="104" spans="1:14" s="11" customFormat="1" ht="12.75" customHeight="1">
      <c r="A104" s="73"/>
      <c r="B104" s="167"/>
      <c r="C104" s="96"/>
      <c r="D104" s="27"/>
      <c r="E104" s="13"/>
      <c r="F104" s="14"/>
      <c r="G104" s="137"/>
      <c r="H104" s="125"/>
      <c r="I104" s="17"/>
      <c r="J104" s="46"/>
      <c r="K104" s="119"/>
      <c r="L104" s="16"/>
      <c r="M104" s="41" t="s">
        <v>151</v>
      </c>
      <c r="N104" s="48"/>
    </row>
    <row r="105" spans="1:14" s="11" customFormat="1" ht="12.75" customHeight="1">
      <c r="A105" s="73"/>
      <c r="B105" s="167"/>
      <c r="C105" s="96"/>
      <c r="D105" s="27"/>
      <c r="E105" s="13"/>
      <c r="F105" s="14"/>
      <c r="G105" s="137"/>
      <c r="H105" s="125"/>
      <c r="I105" s="17"/>
      <c r="J105" s="46"/>
      <c r="K105" s="119"/>
      <c r="L105" s="16"/>
      <c r="M105" s="41" t="s">
        <v>153</v>
      </c>
      <c r="N105" s="48"/>
    </row>
    <row r="106" spans="1:14" s="11" customFormat="1" ht="12.75" customHeight="1">
      <c r="A106" s="73"/>
      <c r="B106" s="167"/>
      <c r="C106" s="96"/>
      <c r="D106" s="28"/>
      <c r="E106" s="15"/>
      <c r="F106" s="29"/>
      <c r="G106" s="138"/>
      <c r="H106" s="126"/>
      <c r="I106" s="30"/>
      <c r="J106" s="49"/>
      <c r="K106" s="120"/>
      <c r="L106" s="31"/>
      <c r="M106" s="116" t="s">
        <v>470</v>
      </c>
      <c r="N106" s="51"/>
    </row>
    <row r="107" spans="1:14" s="11" customFormat="1" ht="12.75" customHeight="1">
      <c r="A107" s="73"/>
      <c r="B107" s="167"/>
      <c r="C107" s="366" t="s">
        <v>159</v>
      </c>
      <c r="D107" s="27">
        <v>17</v>
      </c>
      <c r="E107" s="13">
        <v>2</v>
      </c>
      <c r="F107" s="14">
        <v>0</v>
      </c>
      <c r="G107" s="137"/>
      <c r="H107" s="125"/>
      <c r="I107" s="17">
        <v>2</v>
      </c>
      <c r="J107" s="46"/>
      <c r="K107" s="57" t="s">
        <v>174</v>
      </c>
      <c r="L107" s="16">
        <v>15</v>
      </c>
      <c r="M107" s="115" t="s">
        <v>161</v>
      </c>
      <c r="N107" s="57" t="s">
        <v>168</v>
      </c>
    </row>
    <row r="108" spans="1:14" s="11" customFormat="1" ht="12.75" customHeight="1">
      <c r="A108" s="73"/>
      <c r="B108" s="167"/>
      <c r="C108" s="367"/>
      <c r="D108" s="27"/>
      <c r="E108" s="13"/>
      <c r="F108" s="14"/>
      <c r="G108" s="137"/>
      <c r="H108" s="125"/>
      <c r="I108" s="17"/>
      <c r="J108" s="46"/>
      <c r="K108" s="57" t="s">
        <v>178</v>
      </c>
      <c r="L108" s="16"/>
      <c r="M108" s="41" t="s">
        <v>163</v>
      </c>
      <c r="N108" s="57" t="s">
        <v>249</v>
      </c>
    </row>
    <row r="109" spans="1:14" s="11" customFormat="1" ht="12.75" customHeight="1">
      <c r="A109" s="73"/>
      <c r="B109" s="167"/>
      <c r="C109" s="367"/>
      <c r="D109" s="27"/>
      <c r="E109" s="13"/>
      <c r="F109" s="14"/>
      <c r="G109" s="137"/>
      <c r="H109" s="125"/>
      <c r="I109" s="17"/>
      <c r="J109" s="46"/>
      <c r="K109" s="119"/>
      <c r="L109" s="16"/>
      <c r="M109" s="41" t="s">
        <v>290</v>
      </c>
      <c r="N109" s="57" t="s">
        <v>366</v>
      </c>
    </row>
    <row r="110" spans="1:14" s="11" customFormat="1" ht="12.75" customHeight="1">
      <c r="A110" s="73"/>
      <c r="B110" s="167"/>
      <c r="C110" s="100"/>
      <c r="D110" s="27"/>
      <c r="E110" s="13"/>
      <c r="F110" s="14"/>
      <c r="G110" s="137"/>
      <c r="H110" s="125"/>
      <c r="I110" s="17"/>
      <c r="J110" s="46"/>
      <c r="K110" s="119"/>
      <c r="L110" s="16"/>
      <c r="M110" s="41" t="s">
        <v>291</v>
      </c>
      <c r="N110" s="58" t="s">
        <v>179</v>
      </c>
    </row>
    <row r="111" spans="1:14" s="11" customFormat="1" ht="12.75" customHeight="1">
      <c r="A111" s="73"/>
      <c r="B111" s="167"/>
      <c r="C111" s="96"/>
      <c r="D111" s="27"/>
      <c r="E111" s="13"/>
      <c r="F111" s="14"/>
      <c r="G111" s="137"/>
      <c r="H111" s="125"/>
      <c r="I111" s="17"/>
      <c r="J111" s="46"/>
      <c r="K111" s="119"/>
      <c r="L111" s="16"/>
      <c r="M111" s="41" t="s">
        <v>166</v>
      </c>
      <c r="N111" s="58"/>
    </row>
    <row r="112" spans="1:14" s="11" customFormat="1" ht="12.75" customHeight="1">
      <c r="A112" s="73"/>
      <c r="B112" s="167"/>
      <c r="C112" s="96"/>
      <c r="D112" s="27"/>
      <c r="E112" s="13"/>
      <c r="F112" s="14"/>
      <c r="G112" s="137"/>
      <c r="H112" s="125"/>
      <c r="I112" s="17"/>
      <c r="J112" s="46"/>
      <c r="K112" s="119"/>
      <c r="L112" s="16"/>
      <c r="M112" s="41" t="s">
        <v>167</v>
      </c>
      <c r="N112" s="48"/>
    </row>
    <row r="113" spans="1:14" s="11" customFormat="1" ht="12.75" customHeight="1">
      <c r="A113" s="73"/>
      <c r="B113" s="167"/>
      <c r="C113" s="96"/>
      <c r="D113" s="27"/>
      <c r="E113" s="13"/>
      <c r="F113" s="14"/>
      <c r="G113" s="137"/>
      <c r="H113" s="125"/>
      <c r="I113" s="17"/>
      <c r="J113" s="46"/>
      <c r="K113" s="119"/>
      <c r="L113" s="16"/>
      <c r="M113" s="41" t="s">
        <v>170</v>
      </c>
      <c r="N113" s="48"/>
    </row>
    <row r="114" spans="1:14" s="11" customFormat="1" ht="12.75" customHeight="1">
      <c r="A114" s="73"/>
      <c r="B114" s="167"/>
      <c r="C114" s="96"/>
      <c r="D114" s="27"/>
      <c r="E114" s="13"/>
      <c r="F114" s="14"/>
      <c r="G114" s="137"/>
      <c r="H114" s="125"/>
      <c r="I114" s="17"/>
      <c r="J114" s="46"/>
      <c r="K114" s="119"/>
      <c r="L114" s="16"/>
      <c r="M114" s="41" t="s">
        <v>292</v>
      </c>
      <c r="N114" s="48"/>
    </row>
    <row r="115" spans="1:14" s="11" customFormat="1" ht="12.75" customHeight="1">
      <c r="A115" s="73"/>
      <c r="B115" s="167"/>
      <c r="C115" s="96"/>
      <c r="D115" s="27"/>
      <c r="E115" s="13"/>
      <c r="F115" s="14"/>
      <c r="G115" s="137"/>
      <c r="H115" s="125"/>
      <c r="I115" s="17"/>
      <c r="J115" s="46"/>
      <c r="K115" s="119"/>
      <c r="L115" s="16"/>
      <c r="M115" s="41" t="s">
        <v>172</v>
      </c>
      <c r="N115" s="48"/>
    </row>
    <row r="116" spans="1:14" s="11" customFormat="1" ht="12.75" customHeight="1">
      <c r="A116" s="73"/>
      <c r="B116" s="167"/>
      <c r="C116" s="96"/>
      <c r="D116" s="27"/>
      <c r="E116" s="13"/>
      <c r="F116" s="14"/>
      <c r="G116" s="137"/>
      <c r="H116" s="125"/>
      <c r="I116" s="17"/>
      <c r="J116" s="46"/>
      <c r="K116" s="119"/>
      <c r="L116" s="16"/>
      <c r="M116" s="41" t="s">
        <v>175</v>
      </c>
      <c r="N116" s="48"/>
    </row>
    <row r="117" spans="1:14" s="11" customFormat="1" ht="12.75" customHeight="1">
      <c r="A117" s="73"/>
      <c r="B117" s="167"/>
      <c r="C117" s="99"/>
      <c r="D117" s="28"/>
      <c r="E117" s="15"/>
      <c r="F117" s="29"/>
      <c r="G117" s="138"/>
      <c r="H117" s="126"/>
      <c r="I117" s="30"/>
      <c r="J117" s="49"/>
      <c r="K117" s="120"/>
      <c r="L117" s="31"/>
      <c r="M117" s="116" t="s">
        <v>176</v>
      </c>
      <c r="N117" s="51"/>
    </row>
    <row r="118" spans="1:14" s="11" customFormat="1" ht="12.75" customHeight="1">
      <c r="A118" s="73"/>
      <c r="B118" s="167"/>
      <c r="C118" s="96" t="s">
        <v>180</v>
      </c>
      <c r="D118" s="27">
        <v>12</v>
      </c>
      <c r="E118" s="13">
        <v>4</v>
      </c>
      <c r="F118" s="14">
        <v>0</v>
      </c>
      <c r="G118" s="143"/>
      <c r="H118" s="125"/>
      <c r="I118" s="17">
        <v>4</v>
      </c>
      <c r="J118" s="140" t="s">
        <v>368</v>
      </c>
      <c r="K118" s="57" t="s">
        <v>188</v>
      </c>
      <c r="L118" s="16">
        <v>8</v>
      </c>
      <c r="M118" s="41" t="s">
        <v>182</v>
      </c>
      <c r="N118" s="279"/>
    </row>
    <row r="119" spans="1:14" s="11" customFormat="1" ht="12.75" customHeight="1">
      <c r="A119" s="73"/>
      <c r="B119" s="167"/>
      <c r="C119" s="96"/>
      <c r="D119" s="27"/>
      <c r="E119" s="13"/>
      <c r="F119" s="14"/>
      <c r="G119" s="143"/>
      <c r="H119" s="125"/>
      <c r="I119" s="17"/>
      <c r="J119" s="46" t="s">
        <v>471</v>
      </c>
      <c r="K119" s="57" t="s">
        <v>189</v>
      </c>
      <c r="L119" s="16"/>
      <c r="M119" s="41" t="s">
        <v>183</v>
      </c>
      <c r="N119" s="48"/>
    </row>
    <row r="120" spans="1:14" s="11" customFormat="1" ht="12.75" customHeight="1">
      <c r="A120" s="73"/>
      <c r="B120" s="167"/>
      <c r="C120" s="96"/>
      <c r="D120" s="27"/>
      <c r="E120" s="13"/>
      <c r="F120" s="14"/>
      <c r="G120" s="137"/>
      <c r="H120" s="125"/>
      <c r="I120" s="17"/>
      <c r="J120" s="46"/>
      <c r="K120" s="119"/>
      <c r="L120" s="16"/>
      <c r="M120" s="41" t="s">
        <v>367</v>
      </c>
      <c r="N120" s="48"/>
    </row>
    <row r="121" spans="1:14" s="11" customFormat="1" ht="12.75" customHeight="1">
      <c r="A121" s="73"/>
      <c r="B121" s="167"/>
      <c r="C121" s="96"/>
      <c r="D121" s="27"/>
      <c r="E121" s="13"/>
      <c r="F121" s="14"/>
      <c r="G121" s="137"/>
      <c r="H121" s="125"/>
      <c r="I121" s="17"/>
      <c r="J121" s="46"/>
      <c r="K121" s="119"/>
      <c r="L121" s="16"/>
      <c r="M121" s="41" t="s">
        <v>185</v>
      </c>
      <c r="N121" s="48"/>
    </row>
    <row r="122" spans="1:14" s="11" customFormat="1" ht="12.75" customHeight="1">
      <c r="A122" s="73"/>
      <c r="B122" s="167"/>
      <c r="C122" s="96"/>
      <c r="D122" s="27"/>
      <c r="E122" s="13"/>
      <c r="F122" s="14"/>
      <c r="G122" s="137"/>
      <c r="H122" s="125"/>
      <c r="I122" s="17"/>
      <c r="J122" s="46"/>
      <c r="K122" s="119"/>
      <c r="L122" s="16"/>
      <c r="M122" s="41" t="s">
        <v>186</v>
      </c>
      <c r="N122" s="48"/>
    </row>
    <row r="123" spans="1:14" s="11" customFormat="1" ht="12.75" customHeight="1">
      <c r="A123" s="73"/>
      <c r="B123" s="167"/>
      <c r="C123" s="96"/>
      <c r="D123" s="27"/>
      <c r="E123" s="13"/>
      <c r="F123" s="14"/>
      <c r="G123" s="137"/>
      <c r="H123" s="125"/>
      <c r="I123" s="17"/>
      <c r="J123" s="46"/>
      <c r="K123" s="119"/>
      <c r="L123" s="16"/>
      <c r="M123" s="41" t="s">
        <v>192</v>
      </c>
      <c r="N123" s="48"/>
    </row>
    <row r="124" spans="1:14" s="11" customFormat="1" ht="12.75" customHeight="1">
      <c r="A124" s="73"/>
      <c r="B124" s="167"/>
      <c r="C124" s="96"/>
      <c r="D124" s="27"/>
      <c r="E124" s="13"/>
      <c r="F124" s="14"/>
      <c r="G124" s="137"/>
      <c r="H124" s="125"/>
      <c r="I124" s="17"/>
      <c r="J124" s="46"/>
      <c r="K124" s="119"/>
      <c r="L124" s="16"/>
      <c r="M124" s="41" t="s">
        <v>193</v>
      </c>
      <c r="N124" s="48"/>
    </row>
    <row r="125" spans="1:14" s="11" customFormat="1" ht="12.75" customHeight="1">
      <c r="A125" s="73"/>
      <c r="B125" s="167"/>
      <c r="C125" s="96"/>
      <c r="D125" s="28"/>
      <c r="E125" s="15"/>
      <c r="F125" s="29"/>
      <c r="G125" s="138"/>
      <c r="H125" s="126"/>
      <c r="I125" s="30"/>
      <c r="J125" s="49"/>
      <c r="K125" s="120"/>
      <c r="L125" s="31"/>
      <c r="M125" s="116" t="s">
        <v>194</v>
      </c>
      <c r="N125" s="282"/>
    </row>
    <row r="126" spans="1:14" s="11" customFormat="1" ht="12.75" customHeight="1">
      <c r="A126" s="73"/>
      <c r="B126" s="167"/>
      <c r="C126" s="156" t="s">
        <v>314</v>
      </c>
      <c r="D126" s="27">
        <v>15</v>
      </c>
      <c r="E126" s="13">
        <v>13</v>
      </c>
      <c r="F126" s="14">
        <v>0</v>
      </c>
      <c r="G126" s="137"/>
      <c r="H126" s="125"/>
      <c r="I126" s="17">
        <v>13</v>
      </c>
      <c r="J126" s="46"/>
      <c r="K126" s="57" t="s">
        <v>293</v>
      </c>
      <c r="L126" s="16">
        <v>2</v>
      </c>
      <c r="M126" s="41" t="s">
        <v>210</v>
      </c>
      <c r="N126" s="56"/>
    </row>
    <row r="127" spans="1:14" s="11" customFormat="1" ht="12.75" customHeight="1">
      <c r="A127" s="73"/>
      <c r="B127" s="167"/>
      <c r="C127" s="155" t="s">
        <v>333</v>
      </c>
      <c r="D127" s="27"/>
      <c r="E127" s="13"/>
      <c r="F127" s="14"/>
      <c r="G127" s="137"/>
      <c r="H127" s="125"/>
      <c r="I127" s="17"/>
      <c r="J127" s="46"/>
      <c r="K127" s="58" t="s">
        <v>197</v>
      </c>
      <c r="L127" s="16"/>
      <c r="M127" s="283" t="s">
        <v>473</v>
      </c>
      <c r="N127" s="48"/>
    </row>
    <row r="128" spans="1:14" s="11" customFormat="1" ht="12.75" customHeight="1">
      <c r="A128" s="73"/>
      <c r="B128" s="167"/>
      <c r="C128" s="96"/>
      <c r="D128" s="27"/>
      <c r="E128" s="13"/>
      <c r="F128" s="14"/>
      <c r="G128" s="137"/>
      <c r="H128" s="125"/>
      <c r="I128" s="17"/>
      <c r="J128" s="46"/>
      <c r="K128" s="57" t="s">
        <v>198</v>
      </c>
      <c r="L128" s="16"/>
      <c r="M128" s="109"/>
      <c r="N128" s="48"/>
    </row>
    <row r="129" spans="1:14" s="11" customFormat="1" ht="12.75" customHeight="1">
      <c r="A129" s="73"/>
      <c r="B129" s="167"/>
      <c r="C129" s="96"/>
      <c r="D129" s="27"/>
      <c r="E129" s="13"/>
      <c r="F129" s="14"/>
      <c r="G129" s="137"/>
      <c r="H129" s="125"/>
      <c r="I129" s="17"/>
      <c r="J129" s="46"/>
      <c r="K129" s="57" t="s">
        <v>200</v>
      </c>
      <c r="L129" s="16"/>
      <c r="M129" s="109"/>
      <c r="N129" s="48"/>
    </row>
    <row r="130" spans="1:14" s="11" customFormat="1" ht="12.75" customHeight="1">
      <c r="A130" s="73"/>
      <c r="B130" s="167"/>
      <c r="C130" s="96"/>
      <c r="D130" s="27"/>
      <c r="E130" s="13"/>
      <c r="F130" s="14"/>
      <c r="G130" s="137"/>
      <c r="H130" s="125"/>
      <c r="I130" s="17"/>
      <c r="J130" s="46"/>
      <c r="K130" s="57" t="s">
        <v>201</v>
      </c>
      <c r="L130" s="16"/>
      <c r="M130" s="109"/>
      <c r="N130" s="48"/>
    </row>
    <row r="131" spans="1:14" s="11" customFormat="1" ht="12.75" customHeight="1">
      <c r="A131" s="73"/>
      <c r="B131" s="167"/>
      <c r="C131" s="96"/>
      <c r="D131" s="27"/>
      <c r="E131" s="13"/>
      <c r="F131" s="14"/>
      <c r="G131" s="137"/>
      <c r="H131" s="125"/>
      <c r="I131" s="17"/>
      <c r="J131" s="46"/>
      <c r="K131" s="57" t="s">
        <v>204</v>
      </c>
      <c r="L131" s="16"/>
      <c r="M131" s="109"/>
      <c r="N131" s="48"/>
    </row>
    <row r="132" spans="1:14" s="11" customFormat="1" ht="12.75" customHeight="1">
      <c r="A132" s="73"/>
      <c r="B132" s="167"/>
      <c r="C132" s="96"/>
      <c r="D132" s="27"/>
      <c r="E132" s="13"/>
      <c r="F132" s="14"/>
      <c r="G132" s="137"/>
      <c r="H132" s="125"/>
      <c r="I132" s="17"/>
      <c r="J132" s="46"/>
      <c r="K132" s="58" t="s">
        <v>472</v>
      </c>
      <c r="L132" s="16"/>
      <c r="M132" s="109"/>
      <c r="N132" s="48"/>
    </row>
    <row r="133" spans="1:14" s="11" customFormat="1" ht="12.75" customHeight="1">
      <c r="A133" s="73"/>
      <c r="B133" s="167"/>
      <c r="C133" s="96"/>
      <c r="D133" s="27"/>
      <c r="E133" s="13"/>
      <c r="F133" s="14"/>
      <c r="G133" s="137"/>
      <c r="H133" s="125"/>
      <c r="I133" s="17"/>
      <c r="J133" s="46"/>
      <c r="K133" s="57" t="s">
        <v>207</v>
      </c>
      <c r="L133" s="16"/>
      <c r="M133" s="109"/>
      <c r="N133" s="48"/>
    </row>
    <row r="134" spans="1:14" s="11" customFormat="1" ht="12.75" customHeight="1">
      <c r="A134" s="73"/>
      <c r="B134" s="167"/>
      <c r="C134" s="96"/>
      <c r="D134" s="27"/>
      <c r="E134" s="13"/>
      <c r="F134" s="14"/>
      <c r="G134" s="137"/>
      <c r="H134" s="125"/>
      <c r="I134" s="17"/>
      <c r="J134" s="46"/>
      <c r="K134" s="57" t="s">
        <v>208</v>
      </c>
      <c r="L134" s="16"/>
      <c r="M134" s="109"/>
      <c r="N134" s="48"/>
    </row>
    <row r="135" spans="1:14" s="11" customFormat="1" ht="12.75" customHeight="1">
      <c r="A135" s="73"/>
      <c r="B135" s="167"/>
      <c r="C135" s="96"/>
      <c r="D135" s="27"/>
      <c r="E135" s="13"/>
      <c r="F135" s="14"/>
      <c r="G135" s="137"/>
      <c r="H135" s="125"/>
      <c r="I135" s="17"/>
      <c r="J135" s="46"/>
      <c r="K135" s="57" t="s">
        <v>212</v>
      </c>
      <c r="L135" s="16"/>
      <c r="M135" s="109"/>
      <c r="N135" s="48"/>
    </row>
    <row r="136" spans="1:14" s="11" customFormat="1" ht="12.75" customHeight="1">
      <c r="A136" s="73"/>
      <c r="B136" s="167"/>
      <c r="C136" s="96"/>
      <c r="D136" s="27"/>
      <c r="E136" s="13"/>
      <c r="F136" s="14"/>
      <c r="G136" s="137"/>
      <c r="H136" s="125"/>
      <c r="I136" s="17"/>
      <c r="J136" s="46"/>
      <c r="K136" s="58" t="s">
        <v>213</v>
      </c>
      <c r="L136" s="16"/>
      <c r="M136" s="109"/>
      <c r="N136" s="48"/>
    </row>
    <row r="137" spans="1:14" s="11" customFormat="1" ht="12.75" customHeight="1">
      <c r="A137" s="73"/>
      <c r="B137" s="167"/>
      <c r="C137" s="96"/>
      <c r="D137" s="27"/>
      <c r="E137" s="13"/>
      <c r="F137" s="14"/>
      <c r="G137" s="137"/>
      <c r="H137" s="125"/>
      <c r="I137" s="17"/>
      <c r="J137" s="46"/>
      <c r="K137" s="57" t="s">
        <v>214</v>
      </c>
      <c r="L137" s="16"/>
      <c r="M137" s="109"/>
      <c r="N137" s="48"/>
    </row>
    <row r="138" spans="1:14" s="11" customFormat="1" ht="12.75" customHeight="1">
      <c r="A138" s="73"/>
      <c r="B138" s="167"/>
      <c r="C138" s="96"/>
      <c r="D138" s="27"/>
      <c r="E138" s="13"/>
      <c r="F138" s="14"/>
      <c r="G138" s="137"/>
      <c r="H138" s="125"/>
      <c r="I138" s="17"/>
      <c r="J138" s="46"/>
      <c r="K138" s="58" t="s">
        <v>215</v>
      </c>
      <c r="L138" s="16"/>
      <c r="M138" s="109"/>
      <c r="N138" s="48"/>
    </row>
    <row r="139" spans="1:14" s="11" customFormat="1" ht="12.75" customHeight="1">
      <c r="A139" s="73"/>
      <c r="B139" s="167"/>
      <c r="C139" s="156" t="s">
        <v>375</v>
      </c>
      <c r="D139" s="18">
        <v>7</v>
      </c>
      <c r="E139" s="20">
        <v>1</v>
      </c>
      <c r="F139" s="19">
        <v>1</v>
      </c>
      <c r="G139" s="144"/>
      <c r="H139" s="133" t="s">
        <v>221</v>
      </c>
      <c r="I139" s="21">
        <v>0</v>
      </c>
      <c r="J139" s="59"/>
      <c r="K139" s="60"/>
      <c r="L139" s="22">
        <v>6</v>
      </c>
      <c r="M139" s="284" t="s">
        <v>217</v>
      </c>
      <c r="N139" s="371" t="s">
        <v>474</v>
      </c>
    </row>
    <row r="140" spans="1:14" s="11" customFormat="1" ht="12.75" customHeight="1">
      <c r="A140" s="73"/>
      <c r="B140" s="167"/>
      <c r="C140" s="155" t="s">
        <v>333</v>
      </c>
      <c r="D140" s="27" t="s">
        <v>304</v>
      </c>
      <c r="E140" s="13" t="s">
        <v>304</v>
      </c>
      <c r="F140" s="14" t="s">
        <v>304</v>
      </c>
      <c r="G140" s="137"/>
      <c r="H140" s="134"/>
      <c r="I140" s="17" t="s">
        <v>304</v>
      </c>
      <c r="J140" s="61"/>
      <c r="K140" s="48"/>
      <c r="L140" s="16" t="s">
        <v>304</v>
      </c>
      <c r="M140" s="115" t="s">
        <v>218</v>
      </c>
      <c r="N140" s="372"/>
    </row>
    <row r="141" spans="1:14" s="11" customFormat="1" ht="12.75" customHeight="1">
      <c r="A141" s="73"/>
      <c r="B141" s="167"/>
      <c r="C141" s="290"/>
      <c r="D141" s="27"/>
      <c r="E141" s="13"/>
      <c r="F141" s="14"/>
      <c r="G141" s="137"/>
      <c r="H141" s="134"/>
      <c r="I141" s="17"/>
      <c r="J141" s="61"/>
      <c r="K141" s="48"/>
      <c r="L141" s="16"/>
      <c r="M141" s="115" t="s">
        <v>222</v>
      </c>
      <c r="N141" s="291" t="s">
        <v>478</v>
      </c>
    </row>
    <row r="142" spans="1:14" s="11" customFormat="1" ht="12.75" customHeight="1">
      <c r="A142" s="73"/>
      <c r="B142" s="167"/>
      <c r="C142" s="44"/>
      <c r="D142" s="27"/>
      <c r="E142" s="13"/>
      <c r="F142" s="14"/>
      <c r="G142" s="137"/>
      <c r="H142" s="134"/>
      <c r="I142" s="17"/>
      <c r="J142" s="62"/>
      <c r="K142" s="48"/>
      <c r="L142" s="16"/>
      <c r="M142" s="41" t="s">
        <v>225</v>
      </c>
      <c r="N142" s="288"/>
    </row>
    <row r="143" spans="1:14" s="11" customFormat="1" ht="1.5" customHeight="1" thickBot="1">
      <c r="A143" s="73"/>
      <c r="B143" s="101"/>
      <c r="C143" s="45"/>
      <c r="D143" s="33"/>
      <c r="E143" s="32"/>
      <c r="F143" s="34"/>
      <c r="G143" s="63"/>
      <c r="H143" s="135"/>
      <c r="I143" s="35"/>
      <c r="J143" s="63"/>
      <c r="K143" s="64"/>
      <c r="L143" s="36"/>
      <c r="M143" s="118"/>
      <c r="N143" s="64"/>
    </row>
    <row r="144" spans="1:14" s="11" customFormat="1" ht="14.25" customHeight="1">
      <c r="A144" s="364" t="s">
        <v>250</v>
      </c>
      <c r="B144" s="365"/>
      <c r="C144" s="365"/>
      <c r="D144" s="37"/>
      <c r="E144" s="37"/>
      <c r="F144" s="37"/>
      <c r="G144" s="42"/>
      <c r="H144" s="42"/>
      <c r="I144" s="42"/>
      <c r="J144" s="42"/>
      <c r="K144" s="42"/>
      <c r="L144" s="42"/>
      <c r="M144" s="42"/>
      <c r="N144" s="102"/>
    </row>
    <row r="145" spans="1:14" s="11" customFormat="1" ht="13.5" customHeight="1">
      <c r="A145" s="357" t="s">
        <v>336</v>
      </c>
      <c r="B145" s="358"/>
      <c r="C145" s="358"/>
      <c r="D145" s="358"/>
      <c r="E145" s="358"/>
      <c r="F145" s="359"/>
      <c r="G145" s="65"/>
      <c r="H145" s="43"/>
      <c r="I145" s="43"/>
      <c r="J145" s="43"/>
      <c r="K145" s="43"/>
      <c r="L145" s="43"/>
      <c r="M145" s="43"/>
      <c r="N145" s="55"/>
    </row>
    <row r="146" spans="1:14" s="11" customFormat="1" ht="16.5" customHeight="1">
      <c r="A146" s="103"/>
      <c r="B146" s="360" t="s">
        <v>302</v>
      </c>
      <c r="C146" s="361"/>
      <c r="D146" s="38">
        <v>2</v>
      </c>
      <c r="E146" s="175" t="s">
        <v>251</v>
      </c>
      <c r="F146" s="44"/>
      <c r="G146" s="66"/>
      <c r="H146" s="44"/>
      <c r="I146" s="44"/>
      <c r="J146" s="44"/>
      <c r="K146" s="44"/>
      <c r="L146" s="44"/>
      <c r="M146" s="44"/>
      <c r="N146" s="48"/>
    </row>
    <row r="147" spans="1:14" s="11" customFormat="1" ht="21" customHeight="1" thickBot="1">
      <c r="A147" s="104"/>
      <c r="B147" s="362"/>
      <c r="C147" s="363"/>
      <c r="D147" s="105" t="s">
        <v>303</v>
      </c>
      <c r="E147" s="106" t="s">
        <v>226</v>
      </c>
      <c r="F147" s="45"/>
      <c r="G147" s="67"/>
      <c r="H147" s="45"/>
      <c r="I147" s="45"/>
      <c r="J147" s="45"/>
      <c r="K147" s="45"/>
      <c r="L147" s="45"/>
      <c r="M147" s="45"/>
      <c r="N147" s="64"/>
    </row>
    <row r="148" ht="12" customHeight="1"/>
  </sheetData>
  <sheetProtection/>
  <mergeCells count="25">
    <mergeCell ref="N139:N140"/>
    <mergeCell ref="F4:H4"/>
    <mergeCell ref="I4:K4"/>
    <mergeCell ref="C70:C71"/>
    <mergeCell ref="H78:H79"/>
    <mergeCell ref="H80:H81"/>
    <mergeCell ref="H82:H83"/>
    <mergeCell ref="N87:N88"/>
    <mergeCell ref="K85:K86"/>
    <mergeCell ref="K87:K88"/>
    <mergeCell ref="A145:F145"/>
    <mergeCell ref="B146:C147"/>
    <mergeCell ref="A144:C144"/>
    <mergeCell ref="C107:C109"/>
    <mergeCell ref="C100:C102"/>
    <mergeCell ref="G77:G78"/>
    <mergeCell ref="A7:C7"/>
    <mergeCell ref="B8:C8"/>
    <mergeCell ref="C18:C19"/>
    <mergeCell ref="C29:C30"/>
    <mergeCell ref="C55:C56"/>
    <mergeCell ref="A1:N1"/>
    <mergeCell ref="C39:C42"/>
    <mergeCell ref="G42:G43"/>
    <mergeCell ref="G48:G49"/>
  </mergeCells>
  <printOptions/>
  <pageMargins left="0.8267716535433072" right="0.7874015748031497" top="0.8267716535433072" bottom="0.8661417322834646" header="0.5118110236220472" footer="0.5118110236220472"/>
  <pageSetup firstPageNumber="17" useFirstPageNumber="1" horizontalDpi="600" verticalDpi="600" orientation="portrait" paperSize="9" scale="68" r:id="rId1"/>
  <headerFooter alignWithMargins="0">
    <oddFooter>&amp;C&amp;P</oddFooter>
  </headerFooter>
  <rowBreaks count="1" manualBreakCount="1"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　統計調査課</dc:creator>
  <cp:keywords/>
  <dc:description/>
  <cp:lastModifiedBy>商工係</cp:lastModifiedBy>
  <cp:lastPrinted>2014-02-27T04:41:37Z</cp:lastPrinted>
  <dcterms:created xsi:type="dcterms:W3CDTF">2003-10-31T05:28:54Z</dcterms:created>
  <dcterms:modified xsi:type="dcterms:W3CDTF">2014-03-10T06:26:14Z</dcterms:modified>
  <cp:category/>
  <cp:version/>
  <cp:contentType/>
  <cp:contentStatus/>
</cp:coreProperties>
</file>