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19425" windowHeight="7035"/>
  </bookViews>
  <sheets>
    <sheet name="【添付様式第2号】補助金精算額計算表" sheetId="9" r:id="rId1"/>
  </sheets>
  <definedNames>
    <definedName name="_xlnm.Print_Area" localSheetId="0">【添付様式第2号】補助金精算額計算表!$A$1:$R$51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43" i="9" l="1"/>
  <c r="S42" i="9"/>
  <c r="S41" i="9"/>
  <c r="S39" i="9"/>
  <c r="S38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K7" i="9" l="1"/>
  <c r="Q49" i="9"/>
  <c r="K9" i="9" l="1"/>
  <c r="K8" i="9"/>
  <c r="O39" i="9"/>
  <c r="K6" i="9"/>
  <c r="K5" i="9" s="1"/>
  <c r="K10" i="9" l="1"/>
  <c r="Q5" i="9" l="1"/>
  <c r="O9" i="9" l="1"/>
  <c r="O8" i="9"/>
  <c r="M32" i="9" l="1"/>
  <c r="J32" i="9"/>
  <c r="M31" i="9"/>
  <c r="J31" i="9"/>
  <c r="M30" i="9"/>
  <c r="J30" i="9"/>
  <c r="M29" i="9"/>
  <c r="J29" i="9"/>
  <c r="M28" i="9"/>
  <c r="J28" i="9"/>
  <c r="J27" i="9"/>
  <c r="M27" i="9"/>
  <c r="K26" i="9"/>
  <c r="K25" i="9"/>
  <c r="K24" i="9"/>
  <c r="K23" i="9"/>
  <c r="K22" i="9"/>
  <c r="K21" i="9"/>
  <c r="K20" i="9"/>
  <c r="K18" i="9"/>
  <c r="K19" i="9"/>
  <c r="K16" i="9"/>
  <c r="O16" i="9" s="1"/>
  <c r="K17" i="9"/>
  <c r="O43" i="9" l="1"/>
  <c r="O40" i="9"/>
  <c r="S40" i="9" s="1"/>
  <c r="O38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Q44" i="9" l="1"/>
  <c r="Q50" i="9" s="1"/>
  <c r="T32" i="9"/>
  <c r="Q33" i="9" s="1"/>
  <c r="Q34" i="9" l="1"/>
  <c r="M10" i="9" s="1"/>
  <c r="O6" i="9" l="1"/>
  <c r="U10" i="9" s="1"/>
  <c r="O5" i="9" s="1"/>
  <c r="U11" i="9" l="1"/>
  <c r="O10" i="9" s="1"/>
</calcChain>
</file>

<file path=xl/sharedStrings.xml><?xml version="1.0" encoding="utf-8"?>
<sst xmlns="http://schemas.openxmlformats.org/spreadsheetml/2006/main" count="191" uniqueCount="85">
  <si>
    <t>数量</t>
  </si>
  <si>
    <t>窓</t>
  </si>
  <si>
    <t>ガラス交換</t>
    <phoneticPr fontId="7"/>
  </si>
  <si>
    <t>大</t>
  </si>
  <si>
    <t>箇所</t>
  </si>
  <si>
    <t>円</t>
  </si>
  <si>
    <t>中</t>
  </si>
  <si>
    <t>小</t>
  </si>
  <si>
    <t>枚</t>
  </si>
  <si>
    <t>ドア</t>
  </si>
  <si>
    <t>玄関ドア等の交換</t>
  </si>
  <si>
    <t>円</t>
    <phoneticPr fontId="7"/>
  </si>
  <si>
    <t xml:space="preserve"> 補助対象工事</t>
    <phoneticPr fontId="7"/>
  </si>
  <si>
    <t>実際の工事費</t>
    <rPh sb="0" eb="2">
      <t>ジッサイ</t>
    </rPh>
    <rPh sb="3" eb="5">
      <t>コウジ</t>
    </rPh>
    <rPh sb="5" eb="6">
      <t>ヒ</t>
    </rPh>
    <phoneticPr fontId="7"/>
  </si>
  <si>
    <t>既存開口部の断熱改修</t>
    <phoneticPr fontId="7"/>
  </si>
  <si>
    <t>外窓交換</t>
    <phoneticPr fontId="7"/>
  </si>
  <si>
    <t>円／箇所</t>
    <rPh sb="0" eb="1">
      <t>エン</t>
    </rPh>
    <rPh sb="2" eb="4">
      <t>カショ</t>
    </rPh>
    <phoneticPr fontId="7"/>
  </si>
  <si>
    <t>内窓設置</t>
    <phoneticPr fontId="7"/>
  </si>
  <si>
    <t>小</t>
    <phoneticPr fontId="7"/>
  </si>
  <si>
    <t>円／枚</t>
    <rPh sb="0" eb="1">
      <t>エン</t>
    </rPh>
    <rPh sb="2" eb="3">
      <t>マイ</t>
    </rPh>
    <phoneticPr fontId="7"/>
  </si>
  <si>
    <t>外壁</t>
    <rPh sb="0" eb="2">
      <t>ガイヘキ</t>
    </rPh>
    <phoneticPr fontId="7"/>
  </si>
  <si>
    <t>A-C</t>
    <phoneticPr fontId="7"/>
  </si>
  <si>
    <t xml:space="preserve">円／㎥  </t>
    <phoneticPr fontId="7"/>
  </si>
  <si>
    <t>㎥</t>
    <phoneticPr fontId="7"/>
  </si>
  <si>
    <t>D-F</t>
    <phoneticPr fontId="7"/>
  </si>
  <si>
    <t>屋根・天井</t>
    <rPh sb="0" eb="2">
      <t>ヤネ</t>
    </rPh>
    <rPh sb="3" eb="5">
      <t>テンジョウ</t>
    </rPh>
    <phoneticPr fontId="7"/>
  </si>
  <si>
    <t>床</t>
    <rPh sb="0" eb="1">
      <t>ユカ</t>
    </rPh>
    <phoneticPr fontId="7"/>
  </si>
  <si>
    <t>太陽熱利用システム</t>
    <phoneticPr fontId="7"/>
  </si>
  <si>
    <t>円／戸</t>
    <rPh sb="0" eb="1">
      <t>エン</t>
    </rPh>
    <rPh sb="2" eb="3">
      <t>コ</t>
    </rPh>
    <phoneticPr fontId="7"/>
  </si>
  <si>
    <t>－</t>
    <phoneticPr fontId="7"/>
  </si>
  <si>
    <t>高断熱浴槽</t>
    <rPh sb="0" eb="5">
      <t>コウダンネツヨクソウ</t>
    </rPh>
    <phoneticPr fontId="7"/>
  </si>
  <si>
    <t>円／戸</t>
    <rPh sb="0" eb="1">
      <t>エン</t>
    </rPh>
    <phoneticPr fontId="7"/>
  </si>
  <si>
    <t>円／戸</t>
    <phoneticPr fontId="7"/>
  </si>
  <si>
    <t>節湯水栓</t>
    <phoneticPr fontId="7"/>
  </si>
  <si>
    <t xml:space="preserve">円／台 </t>
    <rPh sb="0" eb="1">
      <t>エン</t>
    </rPh>
    <rPh sb="2" eb="3">
      <t>ダイ</t>
    </rPh>
    <phoneticPr fontId="7"/>
  </si>
  <si>
    <t>台</t>
    <rPh sb="0" eb="1">
      <t>ダイ</t>
    </rPh>
    <phoneticPr fontId="7"/>
  </si>
  <si>
    <t>家庭用ｺｰｼﾞｪﾈﾚｰｼｮﾝ
設備</t>
    <phoneticPr fontId="7"/>
  </si>
  <si>
    <t>（複数の見積もりによること）</t>
    <rPh sb="1" eb="3">
      <t>フクスウ</t>
    </rPh>
    <rPh sb="4" eb="6">
      <t>ミツ</t>
    </rPh>
    <phoneticPr fontId="7"/>
  </si>
  <si>
    <t>補助対象工事費の小計（①）</t>
    <rPh sb="8" eb="10">
      <t>ショウケイ</t>
    </rPh>
    <phoneticPr fontId="7"/>
  </si>
  <si>
    <t>蓄電池</t>
    <phoneticPr fontId="4"/>
  </si>
  <si>
    <t>LED照明</t>
    <phoneticPr fontId="4"/>
  </si>
  <si>
    <t>台</t>
    <rPh sb="0" eb="1">
      <t>ダイ</t>
    </rPh>
    <phoneticPr fontId="4"/>
  </si>
  <si>
    <t>式</t>
    <rPh sb="0" eb="1">
      <t>シキ</t>
    </rPh>
    <phoneticPr fontId="4"/>
  </si>
  <si>
    <t>円</t>
    <rPh sb="0" eb="1">
      <t>エン</t>
    </rPh>
    <phoneticPr fontId="4"/>
  </si>
  <si>
    <t>省エネ診断（※）</t>
    <phoneticPr fontId="7"/>
  </si>
  <si>
    <t>省エネ化のための計画の策定（※）</t>
    <phoneticPr fontId="7"/>
  </si>
  <si>
    <t>補助金の事業区分（該当する項目にチェック）</t>
    <phoneticPr fontId="4"/>
  </si>
  <si>
    <t>合　　　　　　　　　　計</t>
    <rPh sb="0" eb="1">
      <t>ゴウ</t>
    </rPh>
    <rPh sb="11" eb="12">
      <t>ケイ</t>
    </rPh>
    <phoneticPr fontId="4"/>
  </si>
  <si>
    <t>補助上限額</t>
    <rPh sb="0" eb="2">
      <t>ホジョ</t>
    </rPh>
    <rPh sb="2" eb="4">
      <t>ジョウゲン</t>
    </rPh>
    <rPh sb="4" eb="5">
      <t>ガク</t>
    </rPh>
    <phoneticPr fontId="4"/>
  </si>
  <si>
    <t>省エネ基準</t>
    <rPh sb="0" eb="1">
      <t>ショウ</t>
    </rPh>
    <rPh sb="3" eb="5">
      <t>キジュン</t>
    </rPh>
    <phoneticPr fontId="7"/>
  </si>
  <si>
    <t>ZEH水準</t>
    <rPh sb="3" eb="5">
      <t>スイジュン</t>
    </rPh>
    <phoneticPr fontId="7"/>
  </si>
  <si>
    <t>※第７条の規定による補助金交付変更申請の場合、変更の部分を下線付きとすること。</t>
    <rPh sb="3" eb="4">
      <t>ジョウ</t>
    </rPh>
    <phoneticPr fontId="7"/>
  </si>
  <si>
    <t>※省エネ改修工事と併せて行う場合のみ補助対象</t>
    <rPh sb="1" eb="2">
      <t>ショウ</t>
    </rPh>
    <rPh sb="4" eb="6">
      <t>カイシュウ</t>
    </rPh>
    <rPh sb="6" eb="8">
      <t>コウジ</t>
    </rPh>
    <rPh sb="9" eb="10">
      <t>アワ</t>
    </rPh>
    <rPh sb="12" eb="13">
      <t>オコナ</t>
    </rPh>
    <rPh sb="14" eb="16">
      <t>バアイ</t>
    </rPh>
    <rPh sb="18" eb="20">
      <t>ホジョ</t>
    </rPh>
    <rPh sb="20" eb="22">
      <t>タイショウ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</si>
  <si>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7"/>
  </si>
  <si>
    <t>改修費計</t>
    <rPh sb="0" eb="2">
      <t>カイシュウ</t>
    </rPh>
    <rPh sb="2" eb="3">
      <t>ヒ</t>
    </rPh>
    <rPh sb="3" eb="4">
      <t>ケイ</t>
    </rPh>
    <phoneticPr fontId="4"/>
  </si>
  <si>
    <t>対象経費計</t>
    <rPh sb="0" eb="2">
      <t>タイショウ</t>
    </rPh>
    <rPh sb="2" eb="4">
      <t>ケイヒ</t>
    </rPh>
    <rPh sb="4" eb="5">
      <t>ケイ</t>
    </rPh>
    <phoneticPr fontId="4"/>
  </si>
  <si>
    <t>上限額</t>
    <rPh sb="0" eb="3">
      <t>ジョウゲンガク</t>
    </rPh>
    <phoneticPr fontId="4"/>
  </si>
  <si>
    <t>事業費</t>
    <rPh sb="0" eb="2">
      <t>ジギョウ</t>
    </rPh>
    <rPh sb="2" eb="3">
      <t>ヒ</t>
    </rPh>
    <phoneticPr fontId="4"/>
  </si>
  <si>
    <r>
      <t>該当する場合、</t>
    </r>
    <r>
      <rPr>
        <b/>
        <u/>
        <sz val="9"/>
        <rFont val="ＭＳ Ｐゴシック"/>
        <family val="3"/>
        <charset val="128"/>
      </rPr>
      <t>下記A</t>
    </r>
    <r>
      <rPr>
        <sz val="9"/>
        <color theme="1"/>
        <rFont val="ＭＳ Ｐゴシック"/>
        <family val="3"/>
        <charset val="128"/>
      </rPr>
      <t>に入力</t>
    </r>
    <rPh sb="0" eb="2">
      <t>ガイトウ</t>
    </rPh>
    <rPh sb="4" eb="6">
      <t>バアイ</t>
    </rPh>
    <rPh sb="7" eb="9">
      <t>カキ</t>
    </rPh>
    <rPh sb="11" eb="13">
      <t>ニュウリョク</t>
    </rPh>
    <phoneticPr fontId="4"/>
  </si>
  <si>
    <r>
      <t>該当する場合、</t>
    </r>
    <r>
      <rPr>
        <b/>
        <u/>
        <sz val="9"/>
        <color theme="1"/>
        <rFont val="ＭＳ Ｐゴシック"/>
        <family val="3"/>
        <charset val="128"/>
      </rPr>
      <t>下記B</t>
    </r>
    <r>
      <rPr>
        <sz val="9"/>
        <color theme="1"/>
        <rFont val="ＭＳ Ｐゴシック"/>
        <family val="3"/>
        <charset val="128"/>
      </rPr>
      <t>に入力</t>
    </r>
    <rPh sb="0" eb="2">
      <t>ガイトウ</t>
    </rPh>
    <rPh sb="4" eb="6">
      <t>バアイ</t>
    </rPh>
    <rPh sb="7" eb="9">
      <t>カキ</t>
    </rPh>
    <rPh sb="11" eb="13">
      <t>ニュウリョク</t>
    </rPh>
    <phoneticPr fontId="4"/>
  </si>
  <si>
    <t>網掛け部分のみ入力</t>
    <rPh sb="0" eb="2">
      <t>アミカ</t>
    </rPh>
    <rPh sb="3" eb="4">
      <t>ブ</t>
    </rPh>
    <rPh sb="4" eb="5">
      <t>ブン</t>
    </rPh>
    <rPh sb="7" eb="9">
      <t>ニュウリョク</t>
    </rPh>
    <phoneticPr fontId="4"/>
  </si>
  <si>
    <t>添付様式第2号</t>
    <rPh sb="0" eb="2">
      <t>テンプ</t>
    </rPh>
    <rPh sb="2" eb="4">
      <t>ヨウシキ</t>
    </rPh>
    <rPh sb="4" eb="5">
      <t>ダイ</t>
    </rPh>
    <rPh sb="6" eb="7">
      <t>ゴウ</t>
    </rPh>
    <phoneticPr fontId="7"/>
  </si>
  <si>
    <t>燃料電池システム</t>
    <rPh sb="0" eb="2">
      <t>ネンリョウ</t>
    </rPh>
    <rPh sb="2" eb="4">
      <t>デンチ</t>
    </rPh>
    <phoneticPr fontId="7"/>
  </si>
  <si>
    <r>
      <t>省エネ改修　　　　　　　　　</t>
    </r>
    <r>
      <rPr>
        <b/>
        <u/>
        <sz val="11"/>
        <color rgb="FFFF0000"/>
        <rFont val="ＭＳ Ｐゴシック"/>
        <family val="3"/>
        <charset val="128"/>
      </rPr>
      <t>省エネ基準、ZEH水準の別を選択→</t>
    </r>
    <rPh sb="14" eb="15">
      <t>ショウ</t>
    </rPh>
    <rPh sb="17" eb="19">
      <t>キジュン</t>
    </rPh>
    <rPh sb="23" eb="25">
      <t>スイジュン</t>
    </rPh>
    <rPh sb="26" eb="27">
      <t>ベツ</t>
    </rPh>
    <rPh sb="28" eb="30">
      <t>センタク</t>
    </rPh>
    <phoneticPr fontId="4"/>
  </si>
  <si>
    <r>
      <t xml:space="preserve">
既存外壁、屋根・天井、床の断熱</t>
    </r>
    <r>
      <rPr>
        <sz val="8"/>
        <color theme="1"/>
        <rFont val="ＭＳ Ｐゴシック"/>
        <family val="3"/>
        <charset val="128"/>
      </rPr>
      <t xml:space="preserve">
※ 使用する断熱材の区分に応じた欄に数量を記載してください。</t>
    </r>
    <rPh sb="1" eb="3">
      <t>キソン</t>
    </rPh>
    <rPh sb="6" eb="8">
      <t>ヤネ</t>
    </rPh>
    <rPh sb="9" eb="11">
      <t>テンジョウ</t>
    </rPh>
    <rPh sb="12" eb="13">
      <t>ユカ</t>
    </rPh>
    <rPh sb="19" eb="21">
      <t>シヨウ</t>
    </rPh>
    <rPh sb="23" eb="26">
      <t>ダンネツザイ</t>
    </rPh>
    <rPh sb="27" eb="29">
      <t>クブン</t>
    </rPh>
    <rPh sb="30" eb="31">
      <t>オウ</t>
    </rPh>
    <rPh sb="33" eb="34">
      <t>ラン</t>
    </rPh>
    <rPh sb="35" eb="37">
      <t>スウリョウ</t>
    </rPh>
    <rPh sb="38" eb="40">
      <t>キサイ</t>
    </rPh>
    <phoneticPr fontId="7"/>
  </si>
  <si>
    <t>※ 省エネ基準、ZEH水準の別を選択すると、それに応じたモデル工事費が表示されます。</t>
    <rPh sb="16" eb="18">
      <t>センタク</t>
    </rPh>
    <rPh sb="35" eb="37">
      <t>ヒョウジ</t>
    </rPh>
    <phoneticPr fontId="4"/>
  </si>
  <si>
    <t>「モデル工事費」と「実際の工事費」のうち、いずれか低い額の計</t>
    <rPh sb="4" eb="6">
      <t>コウジ</t>
    </rPh>
    <rPh sb="10" eb="12">
      <t>ジッサイ</t>
    </rPh>
    <rPh sb="13" eb="16">
      <t>コウジヒ</t>
    </rPh>
    <rPh sb="27" eb="28">
      <t>ガク</t>
    </rPh>
    <rPh sb="29" eb="30">
      <t>ケイ</t>
    </rPh>
    <phoneticPr fontId="7"/>
  </si>
  <si>
    <t>Ｂ－１にかかる「モデル工事費」と「実際の工事費」のうち、いずれか低い額の計②</t>
    <rPh sb="11" eb="13">
      <t>コウジ</t>
    </rPh>
    <rPh sb="13" eb="14">
      <t>ヒ</t>
    </rPh>
    <rPh sb="17" eb="19">
      <t>ジッサイ</t>
    </rPh>
    <rPh sb="20" eb="23">
      <t>コウジヒ</t>
    </rPh>
    <rPh sb="32" eb="33">
      <t>ヒク</t>
    </rPh>
    <rPh sb="34" eb="35">
      <t>ガク</t>
    </rPh>
    <rPh sb="36" eb="37">
      <t>ケイ</t>
    </rPh>
    <phoneticPr fontId="7"/>
  </si>
  <si>
    <r>
      <t>省エネ改修　補助金精算額</t>
    </r>
    <r>
      <rPr>
        <sz val="11"/>
        <rFont val="游ゴシック"/>
        <family val="3"/>
        <charset val="128"/>
        <scheme val="minor"/>
      </rPr>
      <t>計算表　内訳書</t>
    </r>
    <rPh sb="0" eb="1">
      <t>ショウ</t>
    </rPh>
    <rPh sb="3" eb="5">
      <t>カイシュウ</t>
    </rPh>
    <rPh sb="6" eb="9">
      <t>ホジョキン</t>
    </rPh>
    <rPh sb="9" eb="11">
      <t>セイサン</t>
    </rPh>
    <rPh sb="11" eb="12">
      <t>ガク</t>
    </rPh>
    <rPh sb="12" eb="14">
      <t>ケイサン</t>
    </rPh>
    <rPh sb="14" eb="15">
      <t>ヒョウ</t>
    </rPh>
    <rPh sb="16" eb="19">
      <t>ウチワケショ</t>
    </rPh>
    <phoneticPr fontId="4"/>
  </si>
  <si>
    <t>　　　A．開口部、躯体等の断熱化に係る工事</t>
    <phoneticPr fontId="4"/>
  </si>
  <si>
    <t>　　　B．設備の効率化に係る工事</t>
    <rPh sb="5" eb="7">
      <t>セツビ</t>
    </rPh>
    <rPh sb="8" eb="11">
      <t>コウリツカ</t>
    </rPh>
    <rPh sb="12" eb="13">
      <t>カカ</t>
    </rPh>
    <rPh sb="14" eb="16">
      <t>コウジ</t>
    </rPh>
    <phoneticPr fontId="4"/>
  </si>
  <si>
    <t>補助金額の算定
（交付申請額）</t>
    <rPh sb="0" eb="2">
      <t>ホジョ</t>
    </rPh>
    <rPh sb="2" eb="4">
      <t>キンガク</t>
    </rPh>
    <rPh sb="5" eb="7">
      <t>サンテイ</t>
    </rPh>
    <rPh sb="9" eb="11">
      <t>コウフ</t>
    </rPh>
    <rPh sb="11" eb="13">
      <t>シンセイ</t>
    </rPh>
    <rPh sb="13" eb="14">
      <t>ガク</t>
    </rPh>
    <phoneticPr fontId="7"/>
  </si>
  <si>
    <t>A．開口部、躯体等の断熱化に係る工事　補助対象事業費　内訳書</t>
    <rPh sb="2" eb="5">
      <t>カイコウブ</t>
    </rPh>
    <rPh sb="6" eb="8">
      <t>クタイ</t>
    </rPh>
    <rPh sb="8" eb="9">
      <t>トウ</t>
    </rPh>
    <rPh sb="10" eb="12">
      <t>ダンネツ</t>
    </rPh>
    <rPh sb="12" eb="13">
      <t>カ</t>
    </rPh>
    <rPh sb="14" eb="15">
      <t>カカ</t>
    </rPh>
    <rPh sb="16" eb="18">
      <t>コウジ</t>
    </rPh>
    <phoneticPr fontId="4"/>
  </si>
  <si>
    <t>Ａ．開口部、躯体等の断熱化に係る工事</t>
    <phoneticPr fontId="7"/>
  </si>
  <si>
    <t>補助対象工事費の合計額（⑤）</t>
    <rPh sb="0" eb="4">
      <t>ホジョタイショウ</t>
    </rPh>
    <rPh sb="4" eb="7">
      <t>コウジヒ</t>
    </rPh>
    <rPh sb="8" eb="10">
      <t>ゴウケイ</t>
    </rPh>
    <rPh sb="10" eb="11">
      <t>ガク</t>
    </rPh>
    <phoneticPr fontId="7"/>
  </si>
  <si>
    <t>①＋④　（④が①より大きい場合にあっては、①×２）</t>
    <rPh sb="10" eb="11">
      <t>オオ</t>
    </rPh>
    <rPh sb="13" eb="15">
      <t>バアイ</t>
    </rPh>
    <phoneticPr fontId="7"/>
  </si>
  <si>
    <t>B．設備の効率化に係る工事　補助対象事業費　内訳書</t>
    <rPh sb="2" eb="4">
      <t>セツビ</t>
    </rPh>
    <rPh sb="5" eb="8">
      <t>コウリツカ</t>
    </rPh>
    <rPh sb="9" eb="10">
      <t>カカ</t>
    </rPh>
    <rPh sb="11" eb="13">
      <t>コウジ</t>
    </rPh>
    <phoneticPr fontId="4"/>
  </si>
  <si>
    <t>Ｂ．設備の効率化に係る工事</t>
    <phoneticPr fontId="7"/>
  </si>
  <si>
    <t>Ｂ－1．
設備の効率化に係る工事</t>
    <phoneticPr fontId="7"/>
  </si>
  <si>
    <r>
      <t>高効率給湯器
（</t>
    </r>
    <r>
      <rPr>
        <sz val="9"/>
        <rFont val="ＭＳ Ｐゴシック"/>
        <family val="3"/>
        <charset val="128"/>
      </rPr>
      <t>電気ﾋｰﾄﾎﾟﾝﾌﾟ給湯器
　潜熱回収型ｶﾞｽ給湯器
　潜熱回収型石油給湯器
　ﾋｰﾄﾎﾟﾝﾌﾟ・ｶﾞｽ瞬間式
　　併用型給湯器）</t>
    </r>
    <phoneticPr fontId="7"/>
  </si>
  <si>
    <t>Ｂ－２．
設備の効率化に係る工事</t>
    <phoneticPr fontId="7"/>
  </si>
  <si>
    <t>Ｂ－２の合計額③</t>
    <rPh sb="4" eb="6">
      <t>ゴウケイ</t>
    </rPh>
    <rPh sb="6" eb="7">
      <t>ガク</t>
    </rPh>
    <phoneticPr fontId="7"/>
  </si>
  <si>
    <t>モデル工事費（単価）</t>
    <rPh sb="3" eb="6">
      <t>コウジヒ</t>
    </rPh>
    <rPh sb="7" eb="9">
      <t>タンカ</t>
    </rPh>
    <phoneticPr fontId="7"/>
  </si>
  <si>
    <t>モデル工事費</t>
    <rPh sb="3" eb="5">
      <t>コウジ</t>
    </rPh>
    <rPh sb="5" eb="6">
      <t>ヒ</t>
    </rPh>
    <phoneticPr fontId="7"/>
  </si>
  <si>
    <t>補助対象工事費の小計④（②+③）</t>
    <rPh sb="8" eb="10">
      <t>ショウケイ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</si>
</sst>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#,##0_ "/>
    <numFmt numFmtId="178" formatCode="#,##0_);[Red]\(#,##0\)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6"/>
      <color theme="1"/>
      <name val="游ゴシック"/>
      <family val="2"/>
      <scheme val="minor"/>
    </font>
    <font>
      <b/>
      <u/>
      <sz val="9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9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6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176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176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176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176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176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8" fontId="6" fillId="0" borderId="0" xfId="1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9" fontId="9" fillId="0" borderId="0" xfId="0" quotePrefix="1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38" fontId="6" fillId="0" borderId="11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34" xfId="0" applyNumberFormat="1" applyFont="1" applyBorder="1" applyAlignment="1">
      <alignment vertical="center" wrapText="1"/>
    </xf>
    <xf numFmtId="178" fontId="6" fillId="0" borderId="32" xfId="0" applyNumberFormat="1" applyFont="1" applyBorder="1" applyAlignment="1">
      <alignment vertical="center" wrapText="1"/>
    </xf>
    <xf numFmtId="178" fontId="6" fillId="0" borderId="60" xfId="0" applyNumberFormat="1" applyFont="1" applyBorder="1" applyAlignment="1">
      <alignment vertical="center" wrapText="1"/>
    </xf>
    <xf numFmtId="178" fontId="6" fillId="0" borderId="40" xfId="0" applyNumberFormat="1" applyFont="1" applyBorder="1" applyAlignment="1">
      <alignment vertical="center" wrapText="1"/>
    </xf>
    <xf numFmtId="178" fontId="6" fillId="0" borderId="56" xfId="0" applyNumberFormat="1" applyFont="1" applyBorder="1" applyAlignment="1">
      <alignment vertical="center" wrapText="1"/>
    </xf>
    <xf numFmtId="178" fontId="6" fillId="0" borderId="58" xfId="0" applyNumberFormat="1" applyFont="1" applyFill="1" applyBorder="1" applyAlignment="1">
      <alignment vertical="center" wrapText="1"/>
    </xf>
    <xf numFmtId="178" fontId="6" fillId="0" borderId="36" xfId="0" applyNumberFormat="1" applyFont="1" applyBorder="1" applyAlignment="1">
      <alignment vertical="center" wrapText="1"/>
    </xf>
    <xf numFmtId="178" fontId="6" fillId="0" borderId="18" xfId="0" applyNumberFormat="1" applyFont="1" applyBorder="1" applyAlignment="1">
      <alignment vertical="center" wrapText="1"/>
    </xf>
    <xf numFmtId="178" fontId="6" fillId="0" borderId="22" xfId="0" applyNumberFormat="1" applyFont="1" applyBorder="1" applyAlignment="1">
      <alignment vertical="center" wrapText="1"/>
    </xf>
    <xf numFmtId="178" fontId="6" fillId="0" borderId="0" xfId="0" applyNumberFormat="1" applyFont="1" applyAlignment="1">
      <alignment vertical="center"/>
    </xf>
    <xf numFmtId="178" fontId="6" fillId="0" borderId="0" xfId="1" applyNumberFormat="1" applyFont="1">
      <alignment vertical="center"/>
    </xf>
    <xf numFmtId="178" fontId="6" fillId="0" borderId="0" xfId="0" applyNumberFormat="1" applyFont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178" fontId="8" fillId="0" borderId="0" xfId="1" applyNumberFormat="1" applyFont="1">
      <alignment vertical="center"/>
    </xf>
    <xf numFmtId="178" fontId="6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8" fontId="8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76" fontId="6" fillId="3" borderId="40" xfId="1" applyNumberFormat="1" applyFont="1" applyFill="1" applyBorder="1" applyAlignment="1" applyProtection="1">
      <alignment horizontal="center" vertical="center" wrapText="1"/>
      <protection locked="0"/>
    </xf>
    <xf numFmtId="178" fontId="6" fillId="0" borderId="72" xfId="0" applyNumberFormat="1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176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178" fontId="6" fillId="0" borderId="30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38" fontId="6" fillId="0" borderId="6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38" fontId="6" fillId="0" borderId="83" xfId="0" applyNumberFormat="1" applyFont="1" applyFill="1" applyBorder="1" applyAlignment="1">
      <alignment vertical="center" wrapText="1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178" fontId="6" fillId="0" borderId="84" xfId="0" applyNumberFormat="1" applyFont="1" applyFill="1" applyBorder="1" applyAlignment="1">
      <alignment vertical="center" wrapText="1"/>
    </xf>
    <xf numFmtId="178" fontId="6" fillId="0" borderId="85" xfId="0" applyNumberFormat="1" applyFont="1" applyBorder="1" applyAlignment="1">
      <alignment vertical="center" wrapText="1"/>
    </xf>
    <xf numFmtId="0" fontId="6" fillId="0" borderId="86" xfId="0" applyFont="1" applyBorder="1" applyAlignment="1">
      <alignment horizontal="left" vertical="center" wrapText="1"/>
    </xf>
    <xf numFmtId="178" fontId="6" fillId="0" borderId="30" xfId="0" applyNumberFormat="1" applyFont="1" applyBorder="1" applyAlignment="1">
      <alignment vertical="center" wrapText="1"/>
    </xf>
    <xf numFmtId="178" fontId="6" fillId="0" borderId="87" xfId="0" applyNumberFormat="1" applyFont="1" applyFill="1" applyBorder="1" applyAlignment="1">
      <alignment vertical="center" wrapText="1"/>
    </xf>
    <xf numFmtId="178" fontId="6" fillId="0" borderId="87" xfId="0" applyNumberFormat="1" applyFont="1" applyBorder="1" applyAlignment="1">
      <alignment vertical="center" wrapText="1"/>
    </xf>
    <xf numFmtId="177" fontId="19" fillId="0" borderId="17" xfId="0" applyNumberFormat="1" applyFont="1" applyFill="1" applyBorder="1" applyAlignment="1">
      <alignment vertical="center" wrapText="1"/>
    </xf>
    <xf numFmtId="178" fontId="6" fillId="0" borderId="8" xfId="0" applyNumberFormat="1" applyFont="1" applyBorder="1" applyAlignment="1">
      <alignment horizontal="left" vertical="center" wrapText="1"/>
    </xf>
    <xf numFmtId="178" fontId="6" fillId="0" borderId="6" xfId="1" applyNumberFormat="1" applyFont="1" applyBorder="1" applyAlignment="1">
      <alignment horizontal="center" vertical="center" wrapText="1"/>
    </xf>
    <xf numFmtId="178" fontId="8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8" fontId="10" fillId="0" borderId="71" xfId="1" applyFont="1" applyBorder="1" applyAlignment="1">
      <alignment horizontal="center" vertical="center" wrapText="1"/>
    </xf>
    <xf numFmtId="0" fontId="10" fillId="0" borderId="70" xfId="0" applyFont="1" applyBorder="1" applyAlignment="1">
      <alignment horizontal="left" vertical="center" wrapText="1"/>
    </xf>
    <xf numFmtId="38" fontId="10" fillId="0" borderId="19" xfId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78" fontId="22" fillId="0" borderId="0" xfId="0" applyNumberFormat="1" applyFont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178" fontId="23" fillId="0" borderId="0" xfId="0" quotePrefix="1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horizontal="center" vertical="center"/>
    </xf>
    <xf numFmtId="178" fontId="10" fillId="0" borderId="34" xfId="0" applyNumberFormat="1" applyFont="1" applyBorder="1" applyAlignment="1">
      <alignment horizontal="center" vertical="center" wrapText="1"/>
    </xf>
    <xf numFmtId="178" fontId="10" fillId="3" borderId="32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34" xfId="0" applyNumberFormat="1" applyFont="1" applyBorder="1" applyAlignment="1" applyProtection="1">
      <alignment horizontal="center" vertical="center" wrapText="1"/>
      <protection locked="0"/>
    </xf>
    <xf numFmtId="178" fontId="10" fillId="0" borderId="32" xfId="0" applyNumberFormat="1" applyFont="1" applyBorder="1" applyAlignment="1">
      <alignment horizontal="center" vertical="center" wrapText="1"/>
    </xf>
    <xf numFmtId="178" fontId="10" fillId="0" borderId="36" xfId="0" applyNumberFormat="1" applyFont="1" applyBorder="1" applyAlignment="1">
      <alignment horizontal="left" vertical="center" wrapText="1"/>
    </xf>
    <xf numFmtId="178" fontId="10" fillId="0" borderId="19" xfId="0" applyNumberFormat="1" applyFont="1" applyBorder="1" applyAlignment="1">
      <alignment horizontal="center" vertical="center" wrapText="1"/>
    </xf>
    <xf numFmtId="178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19" xfId="0" applyNumberFormat="1" applyFont="1" applyBorder="1" applyAlignment="1" applyProtection="1">
      <alignment horizontal="center" vertical="center" wrapText="1"/>
      <protection locked="0"/>
    </xf>
    <xf numFmtId="178" fontId="10" fillId="0" borderId="18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horizontal="left" vertical="center" wrapText="1"/>
    </xf>
    <xf numFmtId="178" fontId="10" fillId="0" borderId="23" xfId="0" applyNumberFormat="1" applyFont="1" applyBorder="1" applyAlignment="1">
      <alignment horizontal="center" vertical="center" wrapText="1"/>
    </xf>
    <xf numFmtId="178" fontId="10" fillId="3" borderId="23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24" xfId="0" applyNumberFormat="1" applyFont="1" applyBorder="1" applyAlignment="1" applyProtection="1">
      <alignment horizontal="center" vertical="center" wrapText="1"/>
      <protection locked="0"/>
    </xf>
    <xf numFmtId="178" fontId="10" fillId="0" borderId="51" xfId="0" applyNumberFormat="1" applyFont="1" applyBorder="1" applyAlignment="1">
      <alignment horizontal="left" vertical="center" wrapText="1"/>
    </xf>
    <xf numFmtId="178" fontId="10" fillId="3" borderId="0" xfId="1" applyNumberFormat="1" applyFont="1" applyFill="1" applyBorder="1" applyAlignment="1">
      <alignment horizontal="center" vertical="center" wrapText="1"/>
    </xf>
    <xf numFmtId="178" fontId="10" fillId="3" borderId="93" xfId="0" applyNumberFormat="1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horizontal="center" vertical="center" wrapText="1"/>
    </xf>
    <xf numFmtId="178" fontId="10" fillId="0" borderId="39" xfId="0" applyNumberFormat="1" applyFont="1" applyBorder="1" applyAlignment="1">
      <alignment horizontal="left" vertical="center" wrapText="1"/>
    </xf>
    <xf numFmtId="178" fontId="10" fillId="0" borderId="24" xfId="0" applyNumberFormat="1" applyFont="1" applyBorder="1" applyAlignment="1">
      <alignment horizontal="center" vertical="center" wrapText="1"/>
    </xf>
    <xf numFmtId="178" fontId="10" fillId="0" borderId="9" xfId="1" applyNumberFormat="1" applyFont="1" applyFill="1" applyBorder="1" applyAlignment="1">
      <alignment horizontal="center" vertical="center" wrapText="1"/>
    </xf>
    <xf numFmtId="178" fontId="10" fillId="0" borderId="28" xfId="0" applyNumberFormat="1" applyFont="1" applyFill="1" applyBorder="1" applyAlignment="1">
      <alignment horizontal="left" vertical="center" wrapText="1"/>
    </xf>
    <xf numFmtId="178" fontId="10" fillId="0" borderId="27" xfId="1" applyNumberFormat="1" applyFont="1" applyFill="1" applyBorder="1" applyAlignment="1">
      <alignment horizontal="center" vertical="center" wrapText="1"/>
    </xf>
    <xf numFmtId="178" fontId="10" fillId="0" borderId="52" xfId="0" applyNumberFormat="1" applyFont="1" applyFill="1" applyBorder="1" applyAlignment="1">
      <alignment horizontal="left" vertical="center" wrapText="1"/>
    </xf>
    <xf numFmtId="178" fontId="6" fillId="4" borderId="58" xfId="0" applyNumberFormat="1" applyFont="1" applyFill="1" applyBorder="1" applyAlignment="1" applyProtection="1">
      <alignment vertical="center" wrapText="1"/>
      <protection locked="0"/>
    </xf>
    <xf numFmtId="178" fontId="6" fillId="4" borderId="84" xfId="0" applyNumberFormat="1" applyFont="1" applyFill="1" applyBorder="1" applyAlignment="1" applyProtection="1">
      <alignment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178" fontId="6" fillId="4" borderId="32" xfId="0" applyNumberFormat="1" applyFont="1" applyFill="1" applyBorder="1" applyAlignment="1" applyProtection="1">
      <alignment vertical="center" wrapText="1"/>
      <protection locked="0"/>
    </xf>
    <xf numFmtId="178" fontId="6" fillId="4" borderId="18" xfId="0" applyNumberFormat="1" applyFont="1" applyFill="1" applyBorder="1" applyAlignment="1" applyProtection="1">
      <alignment vertical="center" wrapText="1"/>
      <protection locked="0"/>
    </xf>
    <xf numFmtId="178" fontId="6" fillId="4" borderId="73" xfId="0" applyNumberFormat="1" applyFont="1" applyFill="1" applyBorder="1" applyAlignment="1" applyProtection="1">
      <alignment vertical="center" wrapText="1"/>
      <protection locked="0"/>
    </xf>
    <xf numFmtId="178" fontId="10" fillId="4" borderId="34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19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23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32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18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23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178" fontId="10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9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center" vertical="center"/>
    </xf>
    <xf numFmtId="38" fontId="6" fillId="0" borderId="46" xfId="1" applyFont="1" applyBorder="1" applyAlignment="1">
      <alignment horizontal="right" vertical="center" wrapText="1"/>
    </xf>
    <xf numFmtId="38" fontId="6" fillId="0" borderId="62" xfId="1" applyFont="1" applyBorder="1" applyAlignment="1">
      <alignment horizontal="right" vertical="center" wrapText="1"/>
    </xf>
    <xf numFmtId="38" fontId="6" fillId="0" borderId="47" xfId="1" applyFont="1" applyBorder="1" applyAlignment="1">
      <alignment horizontal="right" vertical="center" wrapText="1"/>
    </xf>
    <xf numFmtId="38" fontId="6" fillId="0" borderId="82" xfId="1" applyFont="1" applyBorder="1" applyAlignment="1">
      <alignment horizontal="right" vertical="center" wrapText="1"/>
    </xf>
    <xf numFmtId="38" fontId="6" fillId="0" borderId="53" xfId="1" applyFont="1" applyBorder="1" applyAlignment="1">
      <alignment horizontal="right" vertical="center" wrapText="1"/>
    </xf>
    <xf numFmtId="38" fontId="6" fillId="0" borderId="54" xfId="1" applyFont="1" applyBorder="1" applyAlignment="1">
      <alignment horizontal="right" vertical="center" wrapText="1"/>
    </xf>
    <xf numFmtId="0" fontId="10" fillId="6" borderId="57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left" vertical="top" wrapText="1"/>
    </xf>
    <xf numFmtId="178" fontId="10" fillId="0" borderId="88" xfId="0" applyNumberFormat="1" applyFont="1" applyBorder="1" applyAlignment="1">
      <alignment horizontal="center" vertical="center" wrapText="1"/>
    </xf>
    <xf numFmtId="178" fontId="10" fillId="0" borderId="89" xfId="0" applyNumberFormat="1" applyFont="1" applyBorder="1" applyAlignment="1">
      <alignment horizontal="center" vertical="center" wrapText="1"/>
    </xf>
    <xf numFmtId="178" fontId="10" fillId="0" borderId="90" xfId="0" applyNumberFormat="1" applyFont="1" applyBorder="1" applyAlignment="1">
      <alignment horizontal="center" vertical="center" wrapText="1"/>
    </xf>
    <xf numFmtId="178" fontId="6" fillId="0" borderId="53" xfId="0" applyNumberFormat="1" applyFont="1" applyBorder="1" applyAlignment="1">
      <alignment horizontal="left" vertical="center" wrapText="1"/>
    </xf>
    <xf numFmtId="178" fontId="6" fillId="0" borderId="54" xfId="0" applyNumberFormat="1" applyFont="1" applyBorder="1" applyAlignment="1">
      <alignment horizontal="left" vertical="center" wrapText="1"/>
    </xf>
    <xf numFmtId="178" fontId="10" fillId="3" borderId="24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5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6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92" xfId="0" applyNumberFormat="1" applyFont="1" applyBorder="1" applyAlignment="1">
      <alignment horizontal="center" vertical="center" wrapText="1"/>
    </xf>
    <xf numFmtId="178" fontId="10" fillId="0" borderId="31" xfId="0" applyNumberFormat="1" applyFont="1" applyBorder="1" applyAlignment="1">
      <alignment horizontal="center" vertical="center" textRotation="255" wrapText="1"/>
    </xf>
    <xf numFmtId="178" fontId="10" fillId="0" borderId="37" xfId="0" applyNumberFormat="1" applyFont="1" applyBorder="1" applyAlignment="1">
      <alignment horizontal="center" vertical="center" textRotation="255" wrapText="1"/>
    </xf>
    <xf numFmtId="178" fontId="10" fillId="0" borderId="48" xfId="0" applyNumberFormat="1" applyFont="1" applyBorder="1" applyAlignment="1">
      <alignment horizontal="center" vertical="center" textRotation="255" wrapText="1"/>
    </xf>
    <xf numFmtId="178" fontId="10" fillId="0" borderId="14" xfId="0" applyNumberFormat="1" applyFont="1" applyBorder="1" applyAlignment="1">
      <alignment horizontal="center" vertical="center" wrapText="1"/>
    </xf>
    <xf numFmtId="178" fontId="10" fillId="0" borderId="13" xfId="0" applyNumberFormat="1" applyFont="1" applyBorder="1" applyAlignment="1">
      <alignment horizontal="center" vertical="center" wrapText="1"/>
    </xf>
    <xf numFmtId="178" fontId="10" fillId="0" borderId="4" xfId="0" applyNumberFormat="1" applyFont="1" applyBorder="1" applyAlignment="1">
      <alignment horizontal="center" vertical="center" wrapText="1"/>
    </xf>
    <xf numFmtId="178" fontId="10" fillId="0" borderId="5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8" fontId="10" fillId="0" borderId="15" xfId="0" applyNumberFormat="1" applyFont="1" applyBorder="1" applyAlignment="1">
      <alignment horizontal="center" vertical="center" wrapText="1"/>
    </xf>
    <xf numFmtId="178" fontId="10" fillId="0" borderId="32" xfId="0" applyNumberFormat="1" applyFont="1" applyBorder="1" applyAlignment="1">
      <alignment horizontal="justify" vertical="center" wrapText="1"/>
    </xf>
    <xf numFmtId="178" fontId="10" fillId="3" borderId="34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61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35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19" xfId="0" applyNumberFormat="1" applyFont="1" applyBorder="1" applyAlignment="1">
      <alignment vertical="center" wrapText="1"/>
    </xf>
    <xf numFmtId="178" fontId="10" fillId="0" borderId="20" xfId="0" applyNumberFormat="1" applyFont="1" applyBorder="1" applyAlignment="1">
      <alignment vertical="center" wrapText="1"/>
    </xf>
    <xf numFmtId="178" fontId="10" fillId="0" borderId="21" xfId="0" applyNumberFormat="1" applyFont="1" applyBorder="1" applyAlignment="1">
      <alignment vertical="center" wrapText="1"/>
    </xf>
    <xf numFmtId="178" fontId="10" fillId="0" borderId="77" xfId="0" applyNumberFormat="1" applyFont="1" applyBorder="1" applyAlignment="1">
      <alignment vertical="top"/>
    </xf>
    <xf numFmtId="178" fontId="10" fillId="0" borderId="76" xfId="0" applyNumberFormat="1" applyFont="1" applyBorder="1" applyAlignment="1">
      <alignment horizontal="center" vertical="center" wrapText="1"/>
    </xf>
    <xf numFmtId="178" fontId="10" fillId="0" borderId="0" xfId="0" applyNumberFormat="1" applyFont="1" applyBorder="1" applyAlignment="1">
      <alignment horizontal="center" vertical="center" wrapText="1"/>
    </xf>
    <xf numFmtId="178" fontId="10" fillId="0" borderId="91" xfId="0" applyNumberFormat="1" applyFont="1" applyBorder="1" applyAlignment="1">
      <alignment horizontal="center" vertical="center" wrapText="1"/>
    </xf>
    <xf numFmtId="178" fontId="10" fillId="0" borderId="50" xfId="0" applyNumberFormat="1" applyFont="1" applyBorder="1" applyAlignment="1">
      <alignment horizontal="left" vertical="center" wrapText="1"/>
    </xf>
    <xf numFmtId="178" fontId="10" fillId="0" borderId="29" xfId="0" applyNumberFormat="1" applyFont="1" applyBorder="1" applyAlignment="1">
      <alignment horizontal="left" vertical="center" wrapText="1"/>
    </xf>
    <xf numFmtId="178" fontId="10" fillId="0" borderId="24" xfId="0" applyNumberFormat="1" applyFont="1" applyBorder="1" applyAlignment="1">
      <alignment horizontal="left" vertical="center" wrapText="1"/>
    </xf>
    <xf numFmtId="178" fontId="10" fillId="0" borderId="25" xfId="0" applyNumberFormat="1" applyFont="1" applyBorder="1" applyAlignment="1">
      <alignment horizontal="left" vertical="center" wrapText="1"/>
    </xf>
    <xf numFmtId="178" fontId="10" fillId="0" borderId="26" xfId="0" applyNumberFormat="1" applyFont="1" applyBorder="1" applyAlignment="1">
      <alignment horizontal="left" vertical="center" wrapText="1"/>
    </xf>
    <xf numFmtId="178" fontId="10" fillId="0" borderId="19" xfId="0" applyNumberFormat="1" applyFont="1" applyBorder="1" applyAlignment="1">
      <alignment horizontal="left" vertical="center" wrapText="1"/>
    </xf>
    <xf numFmtId="178" fontId="10" fillId="0" borderId="20" xfId="0" applyNumberFormat="1" applyFont="1" applyBorder="1" applyAlignment="1">
      <alignment horizontal="left" vertical="center" wrapText="1"/>
    </xf>
    <xf numFmtId="178" fontId="10" fillId="0" borderId="21" xfId="0" applyNumberFormat="1" applyFont="1" applyBorder="1" applyAlignment="1">
      <alignment horizontal="left" vertical="center" wrapText="1"/>
    </xf>
    <xf numFmtId="178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178" fontId="10" fillId="0" borderId="30" xfId="0" applyNumberFormat="1" applyFont="1" applyBorder="1" applyAlignment="1" applyProtection="1">
      <alignment horizontal="center" vertical="center" wrapText="1"/>
      <protection locked="0"/>
    </xf>
    <xf numFmtId="178" fontId="10" fillId="0" borderId="38" xfId="0" applyNumberFormat="1" applyFont="1" applyBorder="1" applyAlignment="1" applyProtection="1">
      <alignment horizontal="center" vertical="center" wrapText="1"/>
      <protection locked="0"/>
    </xf>
    <xf numFmtId="178" fontId="10" fillId="0" borderId="17" xfId="0" applyNumberFormat="1" applyFont="1" applyBorder="1" applyAlignment="1" applyProtection="1">
      <alignment horizontal="center" vertical="center" wrapText="1"/>
      <protection locked="0"/>
    </xf>
    <xf numFmtId="178" fontId="10" fillId="0" borderId="30" xfId="0" applyNumberFormat="1" applyFont="1" applyBorder="1" applyAlignment="1">
      <alignment horizontal="center" vertical="center" wrapText="1"/>
    </xf>
    <xf numFmtId="178" fontId="10" fillId="0" borderId="38" xfId="0" applyNumberFormat="1" applyFont="1" applyBorder="1" applyAlignment="1">
      <alignment horizontal="center" vertical="center" wrapText="1"/>
    </xf>
    <xf numFmtId="178" fontId="10" fillId="0" borderId="17" xfId="0" applyNumberFormat="1" applyFont="1" applyBorder="1" applyAlignment="1">
      <alignment horizontal="center" vertical="center" wrapText="1"/>
    </xf>
    <xf numFmtId="178" fontId="10" fillId="4" borderId="30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38" xfId="1" applyNumberFormat="1" applyFont="1" applyFill="1" applyBorder="1" applyAlignment="1" applyProtection="1">
      <alignment horizontal="right" vertical="center" wrapText="1"/>
      <protection locked="0"/>
    </xf>
    <xf numFmtId="178" fontId="10" fillId="4" borderId="17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18" xfId="0" applyNumberFormat="1" applyFont="1" applyBorder="1" applyAlignment="1">
      <alignment horizontal="center" vertical="center" wrapText="1"/>
    </xf>
    <xf numFmtId="178" fontId="10" fillId="3" borderId="2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77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3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4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0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5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6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7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8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30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38" xfId="0" applyNumberFormat="1" applyFont="1" applyFill="1" applyBorder="1" applyAlignment="1" applyProtection="1">
      <alignment horizontal="center" vertical="center" wrapText="1"/>
      <protection locked="0"/>
    </xf>
    <xf numFmtId="178" fontId="1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7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178" fontId="10" fillId="0" borderId="18" xfId="0" applyNumberFormat="1" applyFont="1" applyBorder="1" applyAlignment="1">
      <alignment horizontal="justify" vertical="center" wrapText="1"/>
    </xf>
    <xf numFmtId="178" fontId="10" fillId="3" borderId="19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0" xfId="1" applyNumberFormat="1" applyFont="1" applyFill="1" applyBorder="1" applyAlignment="1" applyProtection="1">
      <alignment horizontal="right" vertical="center" wrapText="1"/>
      <protection locked="0"/>
    </xf>
    <xf numFmtId="178" fontId="10" fillId="3" borderId="21" xfId="1" applyNumberFormat="1" applyFont="1" applyFill="1" applyBorder="1" applyAlignment="1" applyProtection="1">
      <alignment horizontal="right" vertical="center" wrapText="1"/>
      <protection locked="0"/>
    </xf>
    <xf numFmtId="178" fontId="10" fillId="0" borderId="14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76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3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6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91" xfId="1" applyNumberFormat="1" applyFont="1" applyFill="1" applyBorder="1" applyAlignment="1" applyProtection="1">
      <alignment horizontal="center" vertical="center" wrapText="1"/>
      <protection locked="0"/>
    </xf>
    <xf numFmtId="178" fontId="10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38" fontId="6" fillId="0" borderId="46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6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44" xfId="1" applyFont="1" applyBorder="1" applyAlignment="1">
      <alignment horizontal="right" vertical="center" wrapText="1"/>
    </xf>
    <xf numFmtId="38" fontId="6" fillId="0" borderId="80" xfId="1" applyFont="1" applyBorder="1" applyAlignment="1">
      <alignment horizontal="right" vertical="center" wrapText="1"/>
    </xf>
    <xf numFmtId="38" fontId="6" fillId="0" borderId="81" xfId="1" applyFont="1" applyBorder="1" applyAlignment="1">
      <alignment horizontal="right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38" fontId="6" fillId="0" borderId="42" xfId="1" applyFont="1" applyBorder="1" applyAlignment="1">
      <alignment horizontal="right" vertical="center" wrapText="1"/>
    </xf>
    <xf numFmtId="38" fontId="6" fillId="0" borderId="78" xfId="1" applyFont="1" applyBorder="1" applyAlignment="1">
      <alignment horizontal="right" vertical="center" wrapText="1"/>
    </xf>
    <xf numFmtId="38" fontId="6" fillId="0" borderId="79" xfId="1" applyFont="1" applyBorder="1" applyAlignment="1">
      <alignment horizontal="right" vertical="center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7" xfId="0" applyFont="1" applyBorder="1" applyAlignment="1">
      <alignment horizontal="center" vertical="center" textRotation="255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6" borderId="5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left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178" fontId="6" fillId="0" borderId="30" xfId="0" applyNumberFormat="1" applyFont="1" applyFill="1" applyBorder="1" applyAlignment="1">
      <alignment horizontal="right" vertical="center" wrapText="1"/>
    </xf>
    <xf numFmtId="178" fontId="6" fillId="0" borderId="40" xfId="0" applyNumberFormat="1" applyFont="1" applyFill="1" applyBorder="1" applyAlignment="1">
      <alignment horizontal="right" vertical="center" wrapText="1"/>
    </xf>
    <xf numFmtId="178" fontId="6" fillId="0" borderId="30" xfId="0" applyNumberFormat="1" applyFont="1" applyBorder="1" applyAlignment="1">
      <alignment horizontal="left" vertical="center" wrapText="1"/>
    </xf>
    <xf numFmtId="178" fontId="6" fillId="0" borderId="40" xfId="0" applyNumberFormat="1" applyFont="1" applyBorder="1" applyAlignment="1">
      <alignment horizontal="left" vertical="center" wrapText="1"/>
    </xf>
    <xf numFmtId="178" fontId="6" fillId="5" borderId="68" xfId="0" applyNumberFormat="1" applyFont="1" applyFill="1" applyBorder="1" applyAlignment="1">
      <alignment horizontal="center" vertical="center" wrapText="1"/>
    </xf>
    <xf numFmtId="178" fontId="6" fillId="5" borderId="94" xfId="0" applyNumberFormat="1" applyFont="1" applyFill="1" applyBorder="1" applyAlignment="1">
      <alignment horizontal="center" vertical="center" wrapText="1"/>
    </xf>
    <xf numFmtId="178" fontId="6" fillId="5" borderId="69" xfId="0" applyNumberFormat="1" applyFont="1" applyFill="1" applyBorder="1" applyAlignment="1">
      <alignment horizontal="center" vertical="center" wrapText="1"/>
    </xf>
    <xf numFmtId="178" fontId="6" fillId="5" borderId="95" xfId="0" applyNumberFormat="1" applyFont="1" applyFill="1" applyBorder="1" applyAlignment="1">
      <alignment horizontal="center" vertical="center" wrapText="1"/>
    </xf>
    <xf numFmtId="178" fontId="6" fillId="5" borderId="66" xfId="0" applyNumberFormat="1" applyFont="1" applyFill="1" applyBorder="1" applyAlignment="1">
      <alignment horizontal="center" vertical="center" wrapText="1"/>
    </xf>
    <xf numFmtId="178" fontId="6" fillId="5" borderId="96" xfId="0" applyNumberFormat="1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178" fontId="6" fillId="5" borderId="75" xfId="0" applyNumberFormat="1" applyFont="1" applyFill="1" applyBorder="1" applyAlignment="1">
      <alignment horizontal="center" vertical="center" wrapText="1"/>
    </xf>
    <xf numFmtId="178" fontId="6" fillId="5" borderId="65" xfId="0" applyNumberFormat="1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178" fontId="11" fillId="0" borderId="46" xfId="0" applyNumberFormat="1" applyFont="1" applyFill="1" applyBorder="1" applyAlignment="1">
      <alignment horizontal="center" vertical="center" wrapText="1"/>
    </xf>
    <xf numFmtId="178" fontId="11" fillId="0" borderId="4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3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11" fillId="0" borderId="63" xfId="0" applyNumberFormat="1" applyFont="1" applyFill="1" applyBorder="1" applyAlignment="1">
      <alignment horizontal="center" vertical="center" wrapText="1"/>
    </xf>
    <xf numFmtId="178" fontId="11" fillId="0" borderId="74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178" fontId="10" fillId="0" borderId="6" xfId="0" applyNumberFormat="1" applyFont="1" applyBorder="1" applyAlignment="1">
      <alignment horizontal="left" vertical="center" wrapText="1"/>
    </xf>
    <xf numFmtId="178" fontId="10" fillId="0" borderId="7" xfId="0" applyNumberFormat="1" applyFont="1" applyBorder="1" applyAlignment="1">
      <alignment horizontal="left" vertical="center" wrapText="1"/>
    </xf>
  </cellXfs>
  <cellStyles count="5">
    <cellStyle name="桁区切り" xfId="1" builtinId="6"/>
    <cellStyle name="桁区切り 2 5" xfId="3"/>
    <cellStyle name="標準" xfId="0" builtinId="0"/>
    <cellStyle name="標準 10" xfId="2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8</xdr:row>
          <xdr:rowOff>0</xdr:rowOff>
        </xdr:from>
        <xdr:to>
          <xdr:col>1</xdr:col>
          <xdr:colOff>371475</xdr:colOff>
          <xdr:row>9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</xdr:row>
          <xdr:rowOff>0</xdr:rowOff>
        </xdr:from>
        <xdr:to>
          <xdr:col>1</xdr:col>
          <xdr:colOff>381000</xdr:colOff>
          <xdr:row>5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3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</xdr:row>
          <xdr:rowOff>0</xdr:rowOff>
        </xdr:from>
        <xdr:to>
          <xdr:col>2</xdr:col>
          <xdr:colOff>238125</xdr:colOff>
          <xdr:row>6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6</xdr:row>
          <xdr:rowOff>0</xdr:rowOff>
        </xdr:from>
        <xdr:to>
          <xdr:col>2</xdr:col>
          <xdr:colOff>238125</xdr:colOff>
          <xdr:row>7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</xdr:row>
          <xdr:rowOff>257175</xdr:rowOff>
        </xdr:from>
        <xdr:to>
          <xdr:col>1</xdr:col>
          <xdr:colOff>361950</xdr:colOff>
          <xdr:row>7</xdr:row>
          <xdr:rowOff>257175</xdr:rowOff>
        </xdr:to>
        <xdr:sp macro="" textlink="">
          <xdr:nvSpPr>
            <xdr:cNvPr id="10259" name="Check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view="pageBreakPreview" zoomScale="70" zoomScaleNormal="100" zoomScaleSheetLayoutView="70" workbookViewId="0">
      <selection activeCell="I5" sqref="I5:J5"/>
    </sheetView>
  </sheetViews>
  <sheetFormatPr defaultColWidth="8.125" defaultRowHeight="13.5" x14ac:dyDescent="0.4"/>
  <cols>
    <col min="1" max="1" width="1.875" style="2" customWidth="1"/>
    <col min="2" max="2" width="7.125" style="2" customWidth="1"/>
    <col min="3" max="4" width="8.875" style="2" customWidth="1"/>
    <col min="5" max="5" width="8.125" style="2" customWidth="1"/>
    <col min="6" max="6" width="4.5" style="2" customWidth="1"/>
    <col min="7" max="9" width="10.875" style="2" customWidth="1"/>
    <col min="10" max="10" width="9.125" style="2" customWidth="1"/>
    <col min="11" max="11" width="12.75" style="2" customWidth="1"/>
    <col min="12" max="12" width="6.625" style="2" customWidth="1"/>
    <col min="13" max="13" width="13.375" style="2" customWidth="1"/>
    <col min="14" max="14" width="9.125" style="2" customWidth="1"/>
    <col min="15" max="15" width="15" style="2" customWidth="1"/>
    <col min="16" max="16" width="5.75" style="2" customWidth="1"/>
    <col min="17" max="17" width="20.625" style="2" customWidth="1"/>
    <col min="18" max="18" width="7.375" style="3" customWidth="1"/>
    <col min="19" max="19" width="11.375" style="2" hidden="1" customWidth="1"/>
    <col min="20" max="20" width="13" style="2" hidden="1" customWidth="1"/>
    <col min="21" max="21" width="10.625" style="2" hidden="1" customWidth="1"/>
    <col min="22" max="22" width="8.875" style="2" hidden="1" customWidth="1"/>
    <col min="23" max="23" width="6.125" style="2" hidden="1" customWidth="1"/>
    <col min="24" max="24" width="3.625" style="2" hidden="1" customWidth="1"/>
    <col min="25" max="25" width="2.5" style="2" hidden="1" customWidth="1"/>
    <col min="26" max="26" width="8.125" style="2" hidden="1" customWidth="1"/>
    <col min="27" max="29" width="8.125" style="2" customWidth="1"/>
    <col min="30" max="16384" width="8.125" style="2"/>
  </cols>
  <sheetData>
    <row r="1" spans="1:27" ht="19.5" customHeight="1" x14ac:dyDescent="0.4">
      <c r="B1" s="61" t="s">
        <v>61</v>
      </c>
      <c r="O1" s="21"/>
      <c r="P1" s="21"/>
      <c r="Q1" s="133" t="s">
        <v>60</v>
      </c>
      <c r="R1" s="134"/>
    </row>
    <row r="2" spans="1:27" ht="19.5" customHeight="1" x14ac:dyDescent="0.4">
      <c r="B2" s="83" t="s">
        <v>68</v>
      </c>
      <c r="O2" s="39"/>
      <c r="P2" s="40"/>
      <c r="Q2" s="39"/>
      <c r="R2" s="40"/>
      <c r="T2" s="3"/>
      <c r="V2" s="5"/>
    </row>
    <row r="3" spans="1:27" ht="6" customHeight="1" thickBot="1" x14ac:dyDescent="0.45">
      <c r="B3" s="1"/>
      <c r="O3" s="59"/>
      <c r="P3" s="60"/>
      <c r="Q3" s="59"/>
      <c r="R3" s="60"/>
      <c r="T3" s="3"/>
      <c r="V3" s="5"/>
    </row>
    <row r="4" spans="1:27" ht="31.5" customHeight="1" thickBot="1" x14ac:dyDescent="0.45">
      <c r="B4" s="292" t="s">
        <v>46</v>
      </c>
      <c r="C4" s="293"/>
      <c r="D4" s="293"/>
      <c r="E4" s="293"/>
      <c r="F4" s="293"/>
      <c r="G4" s="293"/>
      <c r="H4" s="293"/>
      <c r="I4" s="293"/>
      <c r="J4" s="294"/>
      <c r="K4" s="141" t="s">
        <v>57</v>
      </c>
      <c r="L4" s="142"/>
      <c r="M4" s="247" t="s">
        <v>53</v>
      </c>
      <c r="N4" s="249"/>
      <c r="O4" s="245" t="s">
        <v>71</v>
      </c>
      <c r="P4" s="245"/>
      <c r="Q4" s="261" t="s">
        <v>48</v>
      </c>
      <c r="R4" s="262"/>
      <c r="T4" s="3"/>
      <c r="U4" s="3" t="s">
        <v>49</v>
      </c>
      <c r="V4" s="4" t="s">
        <v>50</v>
      </c>
    </row>
    <row r="5" spans="1:27" ht="21.75" customHeight="1" thickBot="1" x14ac:dyDescent="0.45">
      <c r="B5" s="33"/>
      <c r="C5" s="263" t="s">
        <v>63</v>
      </c>
      <c r="D5" s="263"/>
      <c r="E5" s="263"/>
      <c r="F5" s="263"/>
      <c r="G5" s="263"/>
      <c r="H5" s="263"/>
      <c r="I5" s="264"/>
      <c r="J5" s="265"/>
      <c r="K5" s="41">
        <f>SUM(K6:K7)</f>
        <v>0</v>
      </c>
      <c r="L5" s="42" t="s">
        <v>11</v>
      </c>
      <c r="M5" s="279"/>
      <c r="N5" s="280"/>
      <c r="O5" s="41">
        <f>IF(U10&gt;Q5,Q5,U10)</f>
        <v>0</v>
      </c>
      <c r="P5" s="42" t="s">
        <v>11</v>
      </c>
      <c r="Q5" s="42" t="b">
        <f>IF(I5="省エネ基準",T7,IF(I5="ZEH水準",T8))</f>
        <v>0</v>
      </c>
      <c r="R5" s="43" t="s">
        <v>43</v>
      </c>
      <c r="T5" s="51"/>
      <c r="U5" s="52"/>
      <c r="V5" s="53"/>
      <c r="W5" s="50"/>
      <c r="X5" s="50"/>
      <c r="Y5" s="50"/>
      <c r="Z5" s="50"/>
      <c r="AA5" s="50"/>
    </row>
    <row r="6" spans="1:27" ht="21.75" customHeight="1" x14ac:dyDescent="0.4">
      <c r="B6" s="37"/>
      <c r="C6" s="281" t="s">
        <v>69</v>
      </c>
      <c r="D6" s="282"/>
      <c r="E6" s="282"/>
      <c r="F6" s="282"/>
      <c r="G6" s="282"/>
      <c r="H6" s="282"/>
      <c r="I6" s="282"/>
      <c r="J6" s="283"/>
      <c r="K6" s="66">
        <f>SUM(Q16:Q32)</f>
        <v>0</v>
      </c>
      <c r="L6" s="76" t="s">
        <v>11</v>
      </c>
      <c r="M6" s="284" t="s">
        <v>58</v>
      </c>
      <c r="N6" s="285"/>
      <c r="O6" s="266">
        <f>ROUNDDOWN(Q34*0.23,-3)</f>
        <v>0</v>
      </c>
      <c r="P6" s="268" t="s">
        <v>11</v>
      </c>
      <c r="Q6" s="270"/>
      <c r="R6" s="271"/>
      <c r="T6" s="51"/>
      <c r="U6" s="52"/>
      <c r="V6" s="53"/>
      <c r="W6" s="50"/>
      <c r="X6" s="50"/>
      <c r="Y6" s="50"/>
      <c r="Z6" s="50"/>
      <c r="AA6" s="50"/>
    </row>
    <row r="7" spans="1:27" ht="21.75" customHeight="1" thickBot="1" x14ac:dyDescent="0.45">
      <c r="B7" s="34"/>
      <c r="C7" s="276" t="s">
        <v>70</v>
      </c>
      <c r="D7" s="277"/>
      <c r="E7" s="277"/>
      <c r="F7" s="277"/>
      <c r="G7" s="277"/>
      <c r="H7" s="277"/>
      <c r="I7" s="277"/>
      <c r="J7" s="278"/>
      <c r="K7" s="77">
        <f>SUM(Q38:Q43,Q45:Q48)</f>
        <v>0</v>
      </c>
      <c r="L7" s="78" t="s">
        <v>11</v>
      </c>
      <c r="M7" s="290" t="s">
        <v>59</v>
      </c>
      <c r="N7" s="291"/>
      <c r="O7" s="267"/>
      <c r="P7" s="269"/>
      <c r="Q7" s="272"/>
      <c r="R7" s="273"/>
      <c r="T7" s="51">
        <v>766000</v>
      </c>
      <c r="U7" s="52"/>
      <c r="V7" s="53"/>
      <c r="W7" s="50"/>
      <c r="X7" s="50"/>
      <c r="Y7" s="50"/>
      <c r="Z7" s="50"/>
      <c r="AA7" s="50"/>
    </row>
    <row r="8" spans="1:27" ht="21.75" customHeight="1" thickBot="1" x14ac:dyDescent="0.45">
      <c r="B8" s="35"/>
      <c r="C8" s="286" t="s">
        <v>44</v>
      </c>
      <c r="D8" s="286"/>
      <c r="E8" s="286"/>
      <c r="F8" s="286"/>
      <c r="G8" s="36"/>
      <c r="H8" s="36"/>
      <c r="I8" s="30"/>
      <c r="J8" s="31"/>
      <c r="K8" s="46">
        <f>M8</f>
        <v>0</v>
      </c>
      <c r="L8" s="45" t="s">
        <v>11</v>
      </c>
      <c r="M8" s="116"/>
      <c r="N8" s="45" t="s">
        <v>11</v>
      </c>
      <c r="O8" s="46">
        <f>ROUNDDOWN(M8/3*2,-3)</f>
        <v>0</v>
      </c>
      <c r="P8" s="45" t="s">
        <v>11</v>
      </c>
      <c r="Q8" s="272"/>
      <c r="R8" s="273"/>
      <c r="T8" s="51">
        <v>1025000</v>
      </c>
      <c r="U8" s="52"/>
      <c r="V8" s="53"/>
      <c r="W8" s="50"/>
      <c r="X8" s="50"/>
      <c r="Y8" s="50"/>
      <c r="Z8" s="50"/>
      <c r="AA8" s="50"/>
    </row>
    <row r="9" spans="1:27" ht="21.75" customHeight="1" thickBot="1" x14ac:dyDescent="0.45">
      <c r="B9" s="75"/>
      <c r="C9" s="287" t="s">
        <v>45</v>
      </c>
      <c r="D9" s="287"/>
      <c r="E9" s="287"/>
      <c r="F9" s="287"/>
      <c r="G9" s="70"/>
      <c r="H9" s="70"/>
      <c r="I9" s="71"/>
      <c r="J9" s="72"/>
      <c r="K9" s="73">
        <f>M9</f>
        <v>0</v>
      </c>
      <c r="L9" s="74" t="s">
        <v>11</v>
      </c>
      <c r="M9" s="117"/>
      <c r="N9" s="74" t="s">
        <v>11</v>
      </c>
      <c r="O9" s="73">
        <f>ROUNDDOWN(M9/3*2,-3)</f>
        <v>0</v>
      </c>
      <c r="P9" s="74" t="s">
        <v>11</v>
      </c>
      <c r="Q9" s="272"/>
      <c r="R9" s="273"/>
      <c r="T9" s="51"/>
      <c r="U9" s="52"/>
      <c r="V9" s="53"/>
      <c r="W9" s="50"/>
      <c r="X9" s="50"/>
      <c r="Y9" s="50"/>
      <c r="Z9" s="50"/>
      <c r="AA9" s="50"/>
    </row>
    <row r="10" spans="1:27" ht="33" customHeight="1" thickTop="1" x14ac:dyDescent="0.4">
      <c r="A10" s="38"/>
      <c r="B10" s="288" t="s">
        <v>47</v>
      </c>
      <c r="C10" s="289"/>
      <c r="D10" s="289"/>
      <c r="E10" s="289"/>
      <c r="F10" s="289"/>
      <c r="G10" s="289"/>
      <c r="H10" s="289"/>
      <c r="I10" s="289"/>
      <c r="J10" s="289"/>
      <c r="K10" s="79">
        <f>SUM(K5,K8:K9)</f>
        <v>0</v>
      </c>
      <c r="L10" s="67" t="s">
        <v>11</v>
      </c>
      <c r="M10" s="68">
        <f>SUM(Q34,M8:M9)</f>
        <v>0</v>
      </c>
      <c r="N10" s="69" t="s">
        <v>5</v>
      </c>
      <c r="O10" s="79">
        <f>IF(U11&gt;U12,U12,U11)</f>
        <v>0</v>
      </c>
      <c r="P10" s="67" t="s">
        <v>11</v>
      </c>
      <c r="Q10" s="274"/>
      <c r="R10" s="275"/>
      <c r="T10" s="3" t="s">
        <v>54</v>
      </c>
      <c r="U10" s="52">
        <f>SUM(O6:O7)</f>
        <v>0</v>
      </c>
      <c r="V10" s="53"/>
      <c r="W10" s="50"/>
      <c r="X10" s="50"/>
      <c r="Y10" s="50"/>
      <c r="Z10" s="50"/>
      <c r="AA10" s="50"/>
    </row>
    <row r="11" spans="1:27" ht="21.75" customHeight="1" x14ac:dyDescent="0.4">
      <c r="B11" s="25" t="s">
        <v>52</v>
      </c>
      <c r="C11" s="25"/>
      <c r="D11" s="25"/>
      <c r="E11" s="25"/>
      <c r="F11" s="24"/>
      <c r="G11" s="24"/>
      <c r="H11" s="24"/>
      <c r="I11" s="24"/>
      <c r="J11" s="24"/>
      <c r="K11" s="24"/>
      <c r="L11" s="24"/>
      <c r="M11" s="32"/>
      <c r="N11" s="32"/>
      <c r="O11" s="26"/>
      <c r="P11" s="26"/>
      <c r="Q11" s="27"/>
      <c r="R11" s="27"/>
      <c r="S11" s="21"/>
      <c r="T11" s="22" t="s">
        <v>55</v>
      </c>
      <c r="U11" s="55">
        <f>SUM(O5,O8,O9)</f>
        <v>0</v>
      </c>
      <c r="V11" s="56"/>
      <c r="W11" s="57"/>
      <c r="X11" s="57"/>
      <c r="Y11" s="57"/>
      <c r="Z11" s="57"/>
      <c r="AA11" s="57"/>
    </row>
    <row r="12" spans="1:27" ht="21.75" customHeight="1" x14ac:dyDescent="0.4">
      <c r="O12" s="23"/>
      <c r="P12" s="23"/>
      <c r="Q12" s="23"/>
      <c r="R12" s="23"/>
      <c r="T12" s="50" t="s">
        <v>56</v>
      </c>
      <c r="U12" s="52">
        <v>1200000</v>
      </c>
      <c r="V12" s="53"/>
      <c r="W12" s="50"/>
      <c r="X12" s="50"/>
      <c r="Y12" s="50"/>
      <c r="Z12" s="50"/>
      <c r="AA12" s="50"/>
    </row>
    <row r="13" spans="1:27" ht="16.5" customHeight="1" x14ac:dyDescent="0.4">
      <c r="B13" s="84" t="s">
        <v>72</v>
      </c>
      <c r="O13" s="28"/>
      <c r="P13" s="28"/>
      <c r="Q13" s="29"/>
      <c r="R13" s="29"/>
      <c r="T13" s="50"/>
      <c r="U13" s="50"/>
      <c r="V13" s="50"/>
      <c r="W13" s="50"/>
      <c r="X13" s="50"/>
      <c r="Y13" s="50"/>
      <c r="Z13" s="50"/>
      <c r="AA13" s="50"/>
    </row>
    <row r="14" spans="1:27" ht="5.25" customHeight="1" thickBot="1" x14ac:dyDescent="0.45">
      <c r="O14" s="23"/>
      <c r="P14" s="23"/>
      <c r="Q14" s="29"/>
      <c r="R14" s="29"/>
      <c r="T14" s="50"/>
      <c r="U14" s="50"/>
      <c r="V14" s="50"/>
      <c r="W14" s="50"/>
      <c r="X14" s="50"/>
      <c r="Y14" s="50"/>
      <c r="Z14" s="50"/>
      <c r="AA14" s="50"/>
    </row>
    <row r="15" spans="1:27" ht="27.75" customHeight="1" thickBot="1" x14ac:dyDescent="0.45">
      <c r="B15" s="246" t="s">
        <v>12</v>
      </c>
      <c r="C15" s="227"/>
      <c r="D15" s="227"/>
      <c r="E15" s="227"/>
      <c r="F15" s="227"/>
      <c r="G15" s="227"/>
      <c r="H15" s="227" t="s">
        <v>0</v>
      </c>
      <c r="I15" s="227"/>
      <c r="J15" s="247" t="s">
        <v>82</v>
      </c>
      <c r="K15" s="248"/>
      <c r="L15" s="248"/>
      <c r="M15" s="248"/>
      <c r="N15" s="249"/>
      <c r="O15" s="245" t="s">
        <v>83</v>
      </c>
      <c r="P15" s="245"/>
      <c r="Q15" s="227" t="s">
        <v>13</v>
      </c>
      <c r="R15" s="228"/>
      <c r="T15" s="50"/>
      <c r="U15" s="50"/>
      <c r="V15" s="50"/>
      <c r="W15" s="50"/>
      <c r="X15" s="50"/>
      <c r="Y15" s="50"/>
      <c r="Z15" s="50"/>
      <c r="AA15" s="50"/>
    </row>
    <row r="16" spans="1:27" ht="32.25" customHeight="1" x14ac:dyDescent="0.4">
      <c r="B16" s="253" t="s">
        <v>73</v>
      </c>
      <c r="C16" s="255" t="s">
        <v>14</v>
      </c>
      <c r="D16" s="257" t="s">
        <v>1</v>
      </c>
      <c r="E16" s="243" t="s">
        <v>15</v>
      </c>
      <c r="F16" s="243"/>
      <c r="G16" s="243"/>
      <c r="H16" s="118"/>
      <c r="I16" s="6" t="s">
        <v>4</v>
      </c>
      <c r="J16" s="6" t="s">
        <v>3</v>
      </c>
      <c r="K16" s="250" t="b">
        <f t="shared" ref="K16:K26" si="0">IF($I$5="省エネ基準",U16,IF($I$5="ZEH水準",V16))</f>
        <v>0</v>
      </c>
      <c r="L16" s="251"/>
      <c r="M16" s="252"/>
      <c r="N16" s="7" t="s">
        <v>16</v>
      </c>
      <c r="O16" s="42">
        <f t="shared" ref="O16:O26" si="1">H16*K16</f>
        <v>0</v>
      </c>
      <c r="P16" s="47" t="s">
        <v>11</v>
      </c>
      <c r="Q16" s="122"/>
      <c r="R16" s="47" t="s">
        <v>11</v>
      </c>
      <c r="S16" s="50">
        <f>MIN(O16,SUM(Q16))</f>
        <v>0</v>
      </c>
      <c r="T16" s="50"/>
      <c r="U16" s="82">
        <v>184000</v>
      </c>
      <c r="V16" s="82">
        <v>248000</v>
      </c>
      <c r="W16" s="50"/>
      <c r="X16" s="50"/>
      <c r="Y16" s="50"/>
      <c r="Z16" s="50"/>
      <c r="AA16" s="50"/>
    </row>
    <row r="17" spans="2:27" ht="32.25" customHeight="1" x14ac:dyDescent="0.4">
      <c r="B17" s="254"/>
      <c r="C17" s="256"/>
      <c r="D17" s="258"/>
      <c r="E17" s="244"/>
      <c r="F17" s="244"/>
      <c r="G17" s="244"/>
      <c r="H17" s="119"/>
      <c r="I17" s="8" t="s">
        <v>4</v>
      </c>
      <c r="J17" s="8" t="s">
        <v>6</v>
      </c>
      <c r="K17" s="240" t="b">
        <f t="shared" si="0"/>
        <v>0</v>
      </c>
      <c r="L17" s="241"/>
      <c r="M17" s="242"/>
      <c r="N17" s="9" t="s">
        <v>16</v>
      </c>
      <c r="O17" s="48">
        <f t="shared" si="1"/>
        <v>0</v>
      </c>
      <c r="P17" s="49" t="s">
        <v>11</v>
      </c>
      <c r="Q17" s="123"/>
      <c r="R17" s="49" t="s">
        <v>11</v>
      </c>
      <c r="S17" s="50">
        <f t="shared" ref="S17:S32" si="2">MIN(O17,SUM(Q17))</f>
        <v>0</v>
      </c>
      <c r="T17" s="50"/>
      <c r="U17" s="82">
        <v>144000</v>
      </c>
      <c r="V17" s="82">
        <v>192000</v>
      </c>
      <c r="W17" s="50"/>
      <c r="X17" s="50"/>
      <c r="Y17" s="50"/>
      <c r="Z17" s="50"/>
      <c r="AA17" s="50"/>
    </row>
    <row r="18" spans="2:27" ht="32.25" customHeight="1" x14ac:dyDescent="0.4">
      <c r="B18" s="254"/>
      <c r="C18" s="256"/>
      <c r="D18" s="258"/>
      <c r="E18" s="244"/>
      <c r="F18" s="244"/>
      <c r="G18" s="244"/>
      <c r="H18" s="120"/>
      <c r="I18" s="20" t="s">
        <v>4</v>
      </c>
      <c r="J18" s="20" t="s">
        <v>7</v>
      </c>
      <c r="K18" s="138" t="b">
        <f t="shared" si="0"/>
        <v>0</v>
      </c>
      <c r="L18" s="139"/>
      <c r="M18" s="140"/>
      <c r="N18" s="19" t="s">
        <v>16</v>
      </c>
      <c r="O18" s="48">
        <f t="shared" si="1"/>
        <v>0</v>
      </c>
      <c r="P18" s="49" t="s">
        <v>11</v>
      </c>
      <c r="Q18" s="123"/>
      <c r="R18" s="49" t="s">
        <v>11</v>
      </c>
      <c r="S18" s="50">
        <f t="shared" si="2"/>
        <v>0</v>
      </c>
      <c r="T18" s="50"/>
      <c r="U18" s="82">
        <v>120000</v>
      </c>
      <c r="V18" s="82">
        <v>160000</v>
      </c>
      <c r="W18" s="50"/>
      <c r="X18" s="50"/>
      <c r="Y18" s="50"/>
      <c r="Z18" s="50"/>
      <c r="AA18" s="50"/>
    </row>
    <row r="19" spans="2:27" ht="32.25" customHeight="1" x14ac:dyDescent="0.4">
      <c r="B19" s="254"/>
      <c r="C19" s="256"/>
      <c r="D19" s="258"/>
      <c r="E19" s="244" t="s">
        <v>17</v>
      </c>
      <c r="F19" s="244"/>
      <c r="G19" s="244"/>
      <c r="H19" s="121"/>
      <c r="I19" s="10" t="s">
        <v>4</v>
      </c>
      <c r="J19" s="10" t="s">
        <v>3</v>
      </c>
      <c r="K19" s="135" t="b">
        <f t="shared" si="0"/>
        <v>0</v>
      </c>
      <c r="L19" s="136"/>
      <c r="M19" s="137"/>
      <c r="N19" s="11" t="s">
        <v>16</v>
      </c>
      <c r="O19" s="48">
        <f t="shared" si="1"/>
        <v>0</v>
      </c>
      <c r="P19" s="49" t="s">
        <v>11</v>
      </c>
      <c r="Q19" s="123"/>
      <c r="R19" s="49" t="s">
        <v>11</v>
      </c>
      <c r="S19" s="50">
        <f t="shared" si="2"/>
        <v>0</v>
      </c>
      <c r="T19" s="50"/>
      <c r="U19" s="82">
        <v>184000</v>
      </c>
      <c r="V19" s="82">
        <v>248000</v>
      </c>
      <c r="W19" s="50"/>
      <c r="X19" s="50"/>
      <c r="Y19" s="50"/>
      <c r="Z19" s="50"/>
      <c r="AA19" s="50"/>
    </row>
    <row r="20" spans="2:27" ht="32.25" customHeight="1" x14ac:dyDescent="0.4">
      <c r="B20" s="254"/>
      <c r="C20" s="256"/>
      <c r="D20" s="258"/>
      <c r="E20" s="244"/>
      <c r="F20" s="244"/>
      <c r="G20" s="244"/>
      <c r="H20" s="119"/>
      <c r="I20" s="8" t="s">
        <v>4</v>
      </c>
      <c r="J20" s="8" t="s">
        <v>6</v>
      </c>
      <c r="K20" s="240" t="b">
        <f t="shared" si="0"/>
        <v>0</v>
      </c>
      <c r="L20" s="241"/>
      <c r="M20" s="242"/>
      <c r="N20" s="9" t="s">
        <v>16</v>
      </c>
      <c r="O20" s="48">
        <f t="shared" si="1"/>
        <v>0</v>
      </c>
      <c r="P20" s="49" t="s">
        <v>11</v>
      </c>
      <c r="Q20" s="123"/>
      <c r="R20" s="49" t="s">
        <v>11</v>
      </c>
      <c r="S20" s="50">
        <f t="shared" si="2"/>
        <v>0</v>
      </c>
      <c r="T20" s="50"/>
      <c r="U20" s="82">
        <v>144000</v>
      </c>
      <c r="V20" s="82">
        <v>192000</v>
      </c>
      <c r="W20" s="50"/>
      <c r="X20" s="50"/>
      <c r="Y20" s="50"/>
      <c r="Z20" s="50"/>
      <c r="AA20" s="50"/>
    </row>
    <row r="21" spans="2:27" ht="32.25" customHeight="1" x14ac:dyDescent="0.4">
      <c r="B21" s="254"/>
      <c r="C21" s="256"/>
      <c r="D21" s="258"/>
      <c r="E21" s="244"/>
      <c r="F21" s="244"/>
      <c r="G21" s="244"/>
      <c r="H21" s="120"/>
      <c r="I21" s="20" t="s">
        <v>4</v>
      </c>
      <c r="J21" s="20" t="s">
        <v>18</v>
      </c>
      <c r="K21" s="138" t="b">
        <f t="shared" si="0"/>
        <v>0</v>
      </c>
      <c r="L21" s="139"/>
      <c r="M21" s="140"/>
      <c r="N21" s="19" t="s">
        <v>16</v>
      </c>
      <c r="O21" s="48">
        <f t="shared" si="1"/>
        <v>0</v>
      </c>
      <c r="P21" s="49" t="s">
        <v>11</v>
      </c>
      <c r="Q21" s="123"/>
      <c r="R21" s="49" t="s">
        <v>11</v>
      </c>
      <c r="S21" s="50">
        <f t="shared" si="2"/>
        <v>0</v>
      </c>
      <c r="T21" s="50"/>
      <c r="U21" s="82">
        <v>120000</v>
      </c>
      <c r="V21" s="82">
        <v>160000</v>
      </c>
      <c r="W21" s="50"/>
      <c r="X21" s="50"/>
      <c r="Y21" s="50"/>
      <c r="Z21" s="50"/>
      <c r="AA21" s="50"/>
    </row>
    <row r="22" spans="2:27" ht="32.25" customHeight="1" x14ac:dyDescent="0.4">
      <c r="B22" s="254"/>
      <c r="C22" s="256"/>
      <c r="D22" s="258"/>
      <c r="E22" s="244" t="s">
        <v>2</v>
      </c>
      <c r="F22" s="244"/>
      <c r="G22" s="244"/>
      <c r="H22" s="121"/>
      <c r="I22" s="10" t="s">
        <v>8</v>
      </c>
      <c r="J22" s="10" t="s">
        <v>3</v>
      </c>
      <c r="K22" s="135" t="b">
        <f t="shared" si="0"/>
        <v>0</v>
      </c>
      <c r="L22" s="136"/>
      <c r="M22" s="137"/>
      <c r="N22" s="11" t="s">
        <v>19</v>
      </c>
      <c r="O22" s="48">
        <f t="shared" si="1"/>
        <v>0</v>
      </c>
      <c r="P22" s="49" t="s">
        <v>11</v>
      </c>
      <c r="Q22" s="123"/>
      <c r="R22" s="49" t="s">
        <v>11</v>
      </c>
      <c r="S22" s="50">
        <f t="shared" si="2"/>
        <v>0</v>
      </c>
      <c r="T22" s="50"/>
      <c r="U22" s="82">
        <v>72000</v>
      </c>
      <c r="V22" s="82">
        <v>96000</v>
      </c>
      <c r="W22" s="50"/>
      <c r="X22" s="50"/>
      <c r="Y22" s="50"/>
      <c r="Z22" s="50"/>
      <c r="AA22" s="50"/>
    </row>
    <row r="23" spans="2:27" ht="32.25" customHeight="1" x14ac:dyDescent="0.4">
      <c r="B23" s="254"/>
      <c r="C23" s="256"/>
      <c r="D23" s="258"/>
      <c r="E23" s="244"/>
      <c r="F23" s="244"/>
      <c r="G23" s="244"/>
      <c r="H23" s="119"/>
      <c r="I23" s="8" t="s">
        <v>8</v>
      </c>
      <c r="J23" s="8" t="s">
        <v>6</v>
      </c>
      <c r="K23" s="240" t="b">
        <f t="shared" si="0"/>
        <v>0</v>
      </c>
      <c r="L23" s="241"/>
      <c r="M23" s="242"/>
      <c r="N23" s="9" t="s">
        <v>19</v>
      </c>
      <c r="O23" s="48">
        <f t="shared" si="1"/>
        <v>0</v>
      </c>
      <c r="P23" s="49" t="s">
        <v>11</v>
      </c>
      <c r="Q23" s="123"/>
      <c r="R23" s="49" t="s">
        <v>11</v>
      </c>
      <c r="S23" s="50">
        <f t="shared" si="2"/>
        <v>0</v>
      </c>
      <c r="T23" s="50"/>
      <c r="U23" s="82">
        <v>48000</v>
      </c>
      <c r="V23" s="82">
        <v>72000</v>
      </c>
      <c r="W23" s="50"/>
      <c r="X23" s="50"/>
      <c r="Y23" s="50"/>
      <c r="Z23" s="50"/>
      <c r="AA23" s="50"/>
    </row>
    <row r="24" spans="2:27" ht="32.25" customHeight="1" x14ac:dyDescent="0.4">
      <c r="B24" s="254"/>
      <c r="C24" s="256"/>
      <c r="D24" s="258"/>
      <c r="E24" s="244"/>
      <c r="F24" s="244"/>
      <c r="G24" s="244"/>
      <c r="H24" s="120"/>
      <c r="I24" s="20" t="s">
        <v>8</v>
      </c>
      <c r="J24" s="20" t="s">
        <v>7</v>
      </c>
      <c r="K24" s="138" t="b">
        <f t="shared" si="0"/>
        <v>0</v>
      </c>
      <c r="L24" s="139"/>
      <c r="M24" s="140"/>
      <c r="N24" s="19" t="s">
        <v>19</v>
      </c>
      <c r="O24" s="48">
        <f t="shared" si="1"/>
        <v>0</v>
      </c>
      <c r="P24" s="49" t="s">
        <v>11</v>
      </c>
      <c r="Q24" s="123"/>
      <c r="R24" s="49" t="s">
        <v>11</v>
      </c>
      <c r="S24" s="50">
        <f t="shared" si="2"/>
        <v>0</v>
      </c>
      <c r="T24" s="50"/>
      <c r="U24" s="82">
        <v>24000</v>
      </c>
      <c r="V24" s="82">
        <v>24000</v>
      </c>
      <c r="W24" s="50"/>
      <c r="X24" s="50"/>
      <c r="Y24" s="50"/>
      <c r="Z24" s="50"/>
      <c r="AA24" s="50"/>
    </row>
    <row r="25" spans="2:27" ht="32.25" customHeight="1" x14ac:dyDescent="0.4">
      <c r="B25" s="254"/>
      <c r="C25" s="256"/>
      <c r="D25" s="256" t="s">
        <v>9</v>
      </c>
      <c r="E25" s="244" t="s">
        <v>10</v>
      </c>
      <c r="F25" s="244"/>
      <c r="G25" s="244"/>
      <c r="H25" s="121"/>
      <c r="I25" s="10" t="s">
        <v>4</v>
      </c>
      <c r="J25" s="10" t="s">
        <v>3</v>
      </c>
      <c r="K25" s="135" t="b">
        <f t="shared" si="0"/>
        <v>0</v>
      </c>
      <c r="L25" s="136"/>
      <c r="M25" s="137"/>
      <c r="N25" s="11" t="s">
        <v>16</v>
      </c>
      <c r="O25" s="48">
        <f t="shared" si="1"/>
        <v>0</v>
      </c>
      <c r="P25" s="49" t="s">
        <v>11</v>
      </c>
      <c r="Q25" s="123"/>
      <c r="R25" s="49" t="s">
        <v>11</v>
      </c>
      <c r="S25" s="50">
        <f t="shared" si="2"/>
        <v>0</v>
      </c>
      <c r="T25" s="50"/>
      <c r="U25" s="82">
        <v>272000</v>
      </c>
      <c r="V25" s="82">
        <v>360000</v>
      </c>
      <c r="W25" s="50"/>
      <c r="X25" s="50"/>
      <c r="Y25" s="50"/>
      <c r="Z25" s="50"/>
      <c r="AA25" s="50"/>
    </row>
    <row r="26" spans="2:27" ht="32.25" customHeight="1" x14ac:dyDescent="0.4">
      <c r="B26" s="254"/>
      <c r="C26" s="256"/>
      <c r="D26" s="256"/>
      <c r="E26" s="244"/>
      <c r="F26" s="244"/>
      <c r="G26" s="244"/>
      <c r="H26" s="120"/>
      <c r="I26" s="20" t="s">
        <v>4</v>
      </c>
      <c r="J26" s="20" t="s">
        <v>7</v>
      </c>
      <c r="K26" s="138" t="b">
        <f t="shared" si="0"/>
        <v>0</v>
      </c>
      <c r="L26" s="139"/>
      <c r="M26" s="140"/>
      <c r="N26" s="19" t="s">
        <v>16</v>
      </c>
      <c r="O26" s="48">
        <f t="shared" si="1"/>
        <v>0</v>
      </c>
      <c r="P26" s="49" t="s">
        <v>11</v>
      </c>
      <c r="Q26" s="123"/>
      <c r="R26" s="49" t="s">
        <v>11</v>
      </c>
      <c r="S26" s="50">
        <f t="shared" si="2"/>
        <v>0</v>
      </c>
      <c r="T26" s="50"/>
      <c r="U26" s="82">
        <v>240000</v>
      </c>
      <c r="V26" s="82">
        <v>320000</v>
      </c>
      <c r="W26" s="50"/>
      <c r="X26" s="50"/>
      <c r="Y26" s="50"/>
      <c r="Z26" s="50"/>
      <c r="AA26" s="50"/>
    </row>
    <row r="27" spans="2:27" ht="32.25" customHeight="1" x14ac:dyDescent="0.4">
      <c r="B27" s="254"/>
      <c r="C27" s="204" t="s">
        <v>64</v>
      </c>
      <c r="D27" s="205"/>
      <c r="E27" s="204" t="s">
        <v>20</v>
      </c>
      <c r="F27" s="205"/>
      <c r="G27" s="10" t="s">
        <v>21</v>
      </c>
      <c r="H27" s="13"/>
      <c r="I27" s="10" t="s">
        <v>23</v>
      </c>
      <c r="J27" s="231" t="b">
        <f t="shared" ref="J27:J32" si="3">IF($I$5="省エネ基準",U27,IF($I$5="ZEH水準",V27))</f>
        <v>0</v>
      </c>
      <c r="K27" s="232"/>
      <c r="L27" s="232"/>
      <c r="M27" s="233" t="b">
        <f t="shared" ref="M27" si="4">IF($I$5="省エネ基準",U27,IF($I$5="ZEH水準",V27))</f>
        <v>0</v>
      </c>
      <c r="N27" s="12" t="s">
        <v>22</v>
      </c>
      <c r="O27" s="48">
        <f t="shared" ref="O27:O31" si="5">H27*J27</f>
        <v>0</v>
      </c>
      <c r="P27" s="49" t="s">
        <v>11</v>
      </c>
      <c r="Q27" s="123"/>
      <c r="R27" s="49" t="s">
        <v>11</v>
      </c>
      <c r="S27" s="50">
        <f t="shared" si="2"/>
        <v>0</v>
      </c>
      <c r="T27" s="50"/>
      <c r="U27" s="82">
        <v>149000</v>
      </c>
      <c r="V27" s="82">
        <v>201000</v>
      </c>
      <c r="W27" s="50"/>
      <c r="X27" s="50"/>
      <c r="Y27" s="50"/>
      <c r="Z27" s="50"/>
      <c r="AA27" s="50"/>
    </row>
    <row r="28" spans="2:27" ht="32.25" customHeight="1" x14ac:dyDescent="0.4">
      <c r="B28" s="254"/>
      <c r="C28" s="259"/>
      <c r="D28" s="260"/>
      <c r="E28" s="206"/>
      <c r="F28" s="207"/>
      <c r="G28" s="20" t="s">
        <v>24</v>
      </c>
      <c r="H28" s="15"/>
      <c r="I28" s="20" t="s">
        <v>23</v>
      </c>
      <c r="J28" s="237" t="b">
        <f t="shared" si="3"/>
        <v>0</v>
      </c>
      <c r="K28" s="238"/>
      <c r="L28" s="238"/>
      <c r="M28" s="239" t="b">
        <f t="shared" ref="M28:M29" si="6">IF($I$5="省エネ基準",U28,IF($I$5="ZEH水準",V28))</f>
        <v>0</v>
      </c>
      <c r="N28" s="14" t="s">
        <v>22</v>
      </c>
      <c r="O28" s="48">
        <f t="shared" si="5"/>
        <v>0</v>
      </c>
      <c r="P28" s="49" t="s">
        <v>11</v>
      </c>
      <c r="Q28" s="123"/>
      <c r="R28" s="49" t="s">
        <v>11</v>
      </c>
      <c r="S28" s="50">
        <f t="shared" si="2"/>
        <v>0</v>
      </c>
      <c r="T28" s="50"/>
      <c r="U28" s="82">
        <v>224000</v>
      </c>
      <c r="V28" s="82">
        <v>302000</v>
      </c>
      <c r="W28" s="50"/>
      <c r="X28" s="50"/>
      <c r="Y28" s="50"/>
      <c r="Z28" s="50"/>
      <c r="AA28" s="50"/>
    </row>
    <row r="29" spans="2:27" ht="32.25" customHeight="1" x14ac:dyDescent="0.4">
      <c r="B29" s="254"/>
      <c r="C29" s="259"/>
      <c r="D29" s="260"/>
      <c r="E29" s="204" t="s">
        <v>25</v>
      </c>
      <c r="F29" s="205"/>
      <c r="G29" s="10" t="s">
        <v>21</v>
      </c>
      <c r="H29" s="13"/>
      <c r="I29" s="10" t="s">
        <v>23</v>
      </c>
      <c r="J29" s="231" t="b">
        <f t="shared" si="3"/>
        <v>0</v>
      </c>
      <c r="K29" s="232"/>
      <c r="L29" s="232"/>
      <c r="M29" s="233" t="b">
        <f t="shared" si="6"/>
        <v>0</v>
      </c>
      <c r="N29" s="12" t="s">
        <v>22</v>
      </c>
      <c r="O29" s="48">
        <f t="shared" si="5"/>
        <v>0</v>
      </c>
      <c r="P29" s="49" t="s">
        <v>11</v>
      </c>
      <c r="Q29" s="123"/>
      <c r="R29" s="49" t="s">
        <v>11</v>
      </c>
      <c r="S29" s="50">
        <f t="shared" si="2"/>
        <v>0</v>
      </c>
      <c r="T29" s="50"/>
      <c r="U29" s="82">
        <v>53000</v>
      </c>
      <c r="V29" s="82">
        <v>72000</v>
      </c>
      <c r="W29" s="50"/>
      <c r="X29" s="50"/>
      <c r="Y29" s="50"/>
      <c r="Z29" s="50"/>
      <c r="AA29" s="50"/>
    </row>
    <row r="30" spans="2:27" ht="32.25" customHeight="1" x14ac:dyDescent="0.4">
      <c r="B30" s="254"/>
      <c r="C30" s="259"/>
      <c r="D30" s="260"/>
      <c r="E30" s="206"/>
      <c r="F30" s="207"/>
      <c r="G30" s="20" t="s">
        <v>24</v>
      </c>
      <c r="H30" s="17"/>
      <c r="I30" s="20" t="s">
        <v>23</v>
      </c>
      <c r="J30" s="237" t="b">
        <f t="shared" si="3"/>
        <v>0</v>
      </c>
      <c r="K30" s="238"/>
      <c r="L30" s="238"/>
      <c r="M30" s="239" t="b">
        <f t="shared" ref="M30:M32" si="7">IF($I$5="省エネ基準",U30,IF($I$5="ZEH水準",V30))</f>
        <v>0</v>
      </c>
      <c r="N30" s="16" t="s">
        <v>22</v>
      </c>
      <c r="O30" s="48">
        <f t="shared" si="5"/>
        <v>0</v>
      </c>
      <c r="P30" s="49" t="s">
        <v>11</v>
      </c>
      <c r="Q30" s="123"/>
      <c r="R30" s="49" t="s">
        <v>11</v>
      </c>
      <c r="S30" s="50">
        <f t="shared" si="2"/>
        <v>0</v>
      </c>
      <c r="T30" s="50"/>
      <c r="U30" s="82">
        <v>91000</v>
      </c>
      <c r="V30" s="82">
        <v>123000</v>
      </c>
      <c r="W30" s="50"/>
      <c r="X30" s="50"/>
      <c r="Y30" s="50"/>
      <c r="Z30" s="50"/>
      <c r="AA30" s="50"/>
    </row>
    <row r="31" spans="2:27" ht="32.25" customHeight="1" x14ac:dyDescent="0.4">
      <c r="B31" s="254"/>
      <c r="C31" s="259"/>
      <c r="D31" s="260"/>
      <c r="E31" s="204" t="s">
        <v>26</v>
      </c>
      <c r="F31" s="205"/>
      <c r="G31" s="10" t="s">
        <v>21</v>
      </c>
      <c r="H31" s="13"/>
      <c r="I31" s="10" t="s">
        <v>23</v>
      </c>
      <c r="J31" s="231" t="b">
        <f t="shared" si="3"/>
        <v>0</v>
      </c>
      <c r="K31" s="232"/>
      <c r="L31" s="232"/>
      <c r="M31" s="233" t="b">
        <f t="shared" si="7"/>
        <v>0</v>
      </c>
      <c r="N31" s="12" t="s">
        <v>22</v>
      </c>
      <c r="O31" s="48">
        <f t="shared" si="5"/>
        <v>0</v>
      </c>
      <c r="P31" s="49" t="s">
        <v>11</v>
      </c>
      <c r="Q31" s="123"/>
      <c r="R31" s="49" t="s">
        <v>11</v>
      </c>
      <c r="S31" s="50">
        <f t="shared" si="2"/>
        <v>0</v>
      </c>
      <c r="T31" s="50"/>
      <c r="U31" s="82">
        <v>184000</v>
      </c>
      <c r="V31" s="82">
        <v>245000</v>
      </c>
      <c r="W31" s="50"/>
      <c r="X31" s="50"/>
      <c r="Y31" s="50"/>
      <c r="Z31" s="50"/>
      <c r="AA31" s="50"/>
    </row>
    <row r="32" spans="2:27" ht="32.25" customHeight="1" thickBot="1" x14ac:dyDescent="0.45">
      <c r="B32" s="254"/>
      <c r="C32" s="229"/>
      <c r="D32" s="230"/>
      <c r="E32" s="229"/>
      <c r="F32" s="230"/>
      <c r="G32" s="64" t="s">
        <v>24</v>
      </c>
      <c r="H32" s="65"/>
      <c r="I32" s="64" t="s">
        <v>23</v>
      </c>
      <c r="J32" s="234" t="b">
        <f t="shared" si="3"/>
        <v>0</v>
      </c>
      <c r="K32" s="235"/>
      <c r="L32" s="235"/>
      <c r="M32" s="236" t="b">
        <f t="shared" si="7"/>
        <v>0</v>
      </c>
      <c r="N32" s="62" t="s">
        <v>22</v>
      </c>
      <c r="O32" s="44">
        <f>H32*J32</f>
        <v>0</v>
      </c>
      <c r="P32" s="63" t="s">
        <v>11</v>
      </c>
      <c r="Q32" s="124"/>
      <c r="R32" s="63" t="s">
        <v>11</v>
      </c>
      <c r="S32" s="50">
        <f t="shared" si="2"/>
        <v>0</v>
      </c>
      <c r="T32" s="50">
        <f>SUM(S16:S32)</f>
        <v>0</v>
      </c>
      <c r="U32" s="82">
        <v>276000</v>
      </c>
      <c r="V32" s="82">
        <v>368000</v>
      </c>
      <c r="W32" s="50"/>
      <c r="X32" s="50"/>
      <c r="Y32" s="50"/>
      <c r="Z32" s="50"/>
      <c r="AA32" s="50"/>
    </row>
    <row r="33" spans="2:27" ht="32.25" customHeight="1" x14ac:dyDescent="0.4">
      <c r="B33" s="208" t="s">
        <v>38</v>
      </c>
      <c r="C33" s="209"/>
      <c r="D33" s="209"/>
      <c r="E33" s="209"/>
      <c r="F33" s="209"/>
      <c r="G33" s="209"/>
      <c r="H33" s="209" t="s">
        <v>66</v>
      </c>
      <c r="I33" s="209"/>
      <c r="J33" s="209"/>
      <c r="K33" s="209"/>
      <c r="L33" s="209"/>
      <c r="M33" s="209"/>
      <c r="N33" s="209"/>
      <c r="O33" s="209"/>
      <c r="P33" s="210"/>
      <c r="Q33" s="85">
        <f>T32</f>
        <v>0</v>
      </c>
      <c r="R33" s="86" t="s">
        <v>5</v>
      </c>
      <c r="S33" s="18"/>
      <c r="T33" s="54"/>
      <c r="U33" s="50"/>
      <c r="V33" s="50"/>
      <c r="W33" s="50"/>
      <c r="X33" s="50"/>
      <c r="Y33" s="50"/>
      <c r="Z33" s="50"/>
      <c r="AA33" s="50"/>
    </row>
    <row r="34" spans="2:27" ht="32.25" customHeight="1" x14ac:dyDescent="0.4">
      <c r="B34" s="211" t="s">
        <v>74</v>
      </c>
      <c r="C34" s="212"/>
      <c r="D34" s="212"/>
      <c r="E34" s="212"/>
      <c r="F34" s="212"/>
      <c r="G34" s="212"/>
      <c r="H34" s="212" t="s">
        <v>75</v>
      </c>
      <c r="I34" s="212"/>
      <c r="J34" s="212"/>
      <c r="K34" s="212"/>
      <c r="L34" s="212"/>
      <c r="M34" s="212"/>
      <c r="N34" s="212"/>
      <c r="O34" s="212"/>
      <c r="P34" s="213"/>
      <c r="Q34" s="87">
        <f>IF(Q33&gt;Q50,Q33+Q50,Q33*2)</f>
        <v>0</v>
      </c>
      <c r="R34" s="88" t="s">
        <v>5</v>
      </c>
      <c r="T34" s="58"/>
      <c r="U34" s="50"/>
      <c r="V34" s="50"/>
      <c r="W34" s="50"/>
      <c r="X34" s="50"/>
      <c r="Y34" s="50"/>
      <c r="Z34" s="50"/>
      <c r="AA34" s="50"/>
    </row>
    <row r="35" spans="2:27" ht="30" customHeight="1" x14ac:dyDescent="0.4">
      <c r="B35" s="169" t="s">
        <v>65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50"/>
      <c r="T35" s="50"/>
      <c r="U35" s="50"/>
      <c r="V35" s="50"/>
      <c r="W35" s="50"/>
      <c r="X35" s="50"/>
    </row>
    <row r="36" spans="2:27" ht="16.5" customHeight="1" x14ac:dyDescent="0.4">
      <c r="B36" s="89" t="s">
        <v>76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90"/>
      <c r="P36" s="90"/>
      <c r="Q36" s="91"/>
      <c r="R36" s="91"/>
      <c r="S36" s="50">
        <v>0.1</v>
      </c>
      <c r="T36" s="50"/>
      <c r="U36" s="50"/>
      <c r="V36" s="50"/>
      <c r="W36" s="50"/>
      <c r="X36" s="50"/>
    </row>
    <row r="37" spans="2:27" ht="5.25" customHeight="1" thickBot="1" x14ac:dyDescent="0.45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92"/>
      <c r="P37" s="92"/>
      <c r="Q37" s="91"/>
      <c r="R37" s="91"/>
      <c r="S37" s="50"/>
      <c r="T37" s="50"/>
      <c r="U37" s="50"/>
      <c r="V37" s="50"/>
      <c r="W37" s="50"/>
      <c r="X37" s="50"/>
    </row>
    <row r="38" spans="2:27" ht="33.75" customHeight="1" x14ac:dyDescent="0.4">
      <c r="B38" s="153" t="s">
        <v>77</v>
      </c>
      <c r="C38" s="156" t="s">
        <v>78</v>
      </c>
      <c r="D38" s="157"/>
      <c r="E38" s="162" t="s">
        <v>27</v>
      </c>
      <c r="F38" s="162"/>
      <c r="G38" s="162"/>
      <c r="H38" s="125"/>
      <c r="I38" s="93" t="s">
        <v>41</v>
      </c>
      <c r="J38" s="163">
        <v>452000</v>
      </c>
      <c r="K38" s="164"/>
      <c r="L38" s="164"/>
      <c r="M38" s="165"/>
      <c r="N38" s="94" t="s">
        <v>28</v>
      </c>
      <c r="O38" s="95">
        <f>H38*J38</f>
        <v>0</v>
      </c>
      <c r="P38" s="96" t="s">
        <v>29</v>
      </c>
      <c r="Q38" s="128"/>
      <c r="R38" s="97" t="s">
        <v>11</v>
      </c>
      <c r="S38" s="50">
        <f t="shared" ref="S38:S43" si="8">MIN(O38,SUM(Q38))</f>
        <v>0</v>
      </c>
      <c r="T38" s="50"/>
      <c r="U38" s="50"/>
      <c r="V38" s="50"/>
      <c r="W38" s="50"/>
      <c r="X38" s="50">
        <v>0</v>
      </c>
      <c r="Y38" s="2">
        <v>1</v>
      </c>
    </row>
    <row r="39" spans="2:27" ht="33.75" customHeight="1" x14ac:dyDescent="0.4">
      <c r="B39" s="154"/>
      <c r="C39" s="158"/>
      <c r="D39" s="159"/>
      <c r="E39" s="214" t="s">
        <v>30</v>
      </c>
      <c r="F39" s="214"/>
      <c r="G39" s="214"/>
      <c r="H39" s="126"/>
      <c r="I39" s="98" t="s">
        <v>41</v>
      </c>
      <c r="J39" s="215">
        <v>416000</v>
      </c>
      <c r="K39" s="216"/>
      <c r="L39" s="216"/>
      <c r="M39" s="217"/>
      <c r="N39" s="99" t="s">
        <v>31</v>
      </c>
      <c r="O39" s="100">
        <f>H39*J39</f>
        <v>0</v>
      </c>
      <c r="P39" s="101" t="s">
        <v>29</v>
      </c>
      <c r="Q39" s="129"/>
      <c r="R39" s="102" t="s">
        <v>11</v>
      </c>
      <c r="S39" s="50">
        <f t="shared" si="8"/>
        <v>0</v>
      </c>
    </row>
    <row r="40" spans="2:27" ht="29.25" customHeight="1" x14ac:dyDescent="0.4">
      <c r="B40" s="154"/>
      <c r="C40" s="158"/>
      <c r="D40" s="159"/>
      <c r="E40" s="178" t="s">
        <v>79</v>
      </c>
      <c r="F40" s="179"/>
      <c r="G40" s="180"/>
      <c r="H40" s="181"/>
      <c r="I40" s="191" t="s">
        <v>41</v>
      </c>
      <c r="J40" s="192">
        <v>263000</v>
      </c>
      <c r="K40" s="193"/>
      <c r="L40" s="193"/>
      <c r="M40" s="194"/>
      <c r="N40" s="201" t="s">
        <v>32</v>
      </c>
      <c r="O40" s="182">
        <f>H40*J40</f>
        <v>0</v>
      </c>
      <c r="P40" s="185" t="s">
        <v>29</v>
      </c>
      <c r="Q40" s="188"/>
      <c r="R40" s="173" t="s">
        <v>11</v>
      </c>
      <c r="S40" s="50">
        <f t="shared" si="8"/>
        <v>0</v>
      </c>
    </row>
    <row r="41" spans="2:27" ht="21" customHeight="1" x14ac:dyDescent="0.4">
      <c r="B41" s="154"/>
      <c r="C41" s="158"/>
      <c r="D41" s="159"/>
      <c r="E41" s="178"/>
      <c r="F41" s="179"/>
      <c r="G41" s="180"/>
      <c r="H41" s="181"/>
      <c r="I41" s="191"/>
      <c r="J41" s="195"/>
      <c r="K41" s="196"/>
      <c r="L41" s="196"/>
      <c r="M41" s="197"/>
      <c r="N41" s="202"/>
      <c r="O41" s="183"/>
      <c r="P41" s="186"/>
      <c r="Q41" s="189"/>
      <c r="R41" s="173"/>
      <c r="S41" s="50">
        <f t="shared" si="8"/>
        <v>0</v>
      </c>
    </row>
    <row r="42" spans="2:27" ht="30" customHeight="1" x14ac:dyDescent="0.4">
      <c r="B42" s="154"/>
      <c r="C42" s="158"/>
      <c r="D42" s="159"/>
      <c r="E42" s="178"/>
      <c r="F42" s="179"/>
      <c r="G42" s="180"/>
      <c r="H42" s="181"/>
      <c r="I42" s="191"/>
      <c r="J42" s="198"/>
      <c r="K42" s="199"/>
      <c r="L42" s="199"/>
      <c r="M42" s="200"/>
      <c r="N42" s="203"/>
      <c r="O42" s="184"/>
      <c r="P42" s="187"/>
      <c r="Q42" s="190"/>
      <c r="R42" s="174"/>
      <c r="S42" s="50">
        <f t="shared" si="8"/>
        <v>0</v>
      </c>
    </row>
    <row r="43" spans="2:27" ht="33.75" customHeight="1" thickBot="1" x14ac:dyDescent="0.45">
      <c r="B43" s="154"/>
      <c r="C43" s="160"/>
      <c r="D43" s="161"/>
      <c r="E43" s="175" t="s">
        <v>33</v>
      </c>
      <c r="F43" s="176"/>
      <c r="G43" s="177"/>
      <c r="H43" s="127"/>
      <c r="I43" s="103" t="s">
        <v>41</v>
      </c>
      <c r="J43" s="149">
        <v>57000</v>
      </c>
      <c r="K43" s="150"/>
      <c r="L43" s="150"/>
      <c r="M43" s="151"/>
      <c r="N43" s="104" t="s">
        <v>34</v>
      </c>
      <c r="O43" s="105">
        <f>H43*J43</f>
        <v>0</v>
      </c>
      <c r="P43" s="103" t="s">
        <v>35</v>
      </c>
      <c r="Q43" s="130"/>
      <c r="R43" s="106" t="s">
        <v>11</v>
      </c>
      <c r="S43" s="50">
        <f t="shared" si="8"/>
        <v>0</v>
      </c>
      <c r="T43" s="50"/>
    </row>
    <row r="44" spans="2:27" ht="34.5" customHeight="1" thickTop="1" thickBot="1" x14ac:dyDescent="0.45">
      <c r="B44" s="154"/>
      <c r="C44" s="144" t="s">
        <v>67</v>
      </c>
      <c r="D44" s="145"/>
      <c r="E44" s="145"/>
      <c r="F44" s="145"/>
      <c r="G44" s="145"/>
      <c r="H44" s="145"/>
      <c r="I44" s="145"/>
      <c r="J44" s="152"/>
      <c r="K44" s="152"/>
      <c r="L44" s="152"/>
      <c r="M44" s="152"/>
      <c r="N44" s="152"/>
      <c r="O44" s="107"/>
      <c r="P44" s="108"/>
      <c r="Q44" s="112">
        <f>SUM(S38:S43)</f>
        <v>0</v>
      </c>
      <c r="R44" s="113" t="s">
        <v>11</v>
      </c>
      <c r="S44" s="50"/>
      <c r="T44" s="50"/>
    </row>
    <row r="45" spans="2:27" ht="34.5" customHeight="1" x14ac:dyDescent="0.4">
      <c r="B45" s="154"/>
      <c r="C45" s="156" t="s">
        <v>80</v>
      </c>
      <c r="D45" s="170"/>
      <c r="E45" s="166" t="s">
        <v>62</v>
      </c>
      <c r="F45" s="167"/>
      <c r="G45" s="168"/>
      <c r="H45" s="131"/>
      <c r="I45" s="109" t="s">
        <v>42</v>
      </c>
      <c r="J45" s="218" t="s">
        <v>37</v>
      </c>
      <c r="K45" s="219"/>
      <c r="L45" s="219"/>
      <c r="M45" s="219"/>
      <c r="N45" s="219"/>
      <c r="O45" s="219"/>
      <c r="P45" s="220"/>
      <c r="Q45" s="129"/>
      <c r="R45" s="110" t="s">
        <v>11</v>
      </c>
      <c r="S45" s="50"/>
      <c r="T45" s="50"/>
    </row>
    <row r="46" spans="2:27" ht="32.25" customHeight="1" x14ac:dyDescent="0.4">
      <c r="B46" s="154"/>
      <c r="C46" s="158"/>
      <c r="D46" s="171"/>
      <c r="E46" s="166" t="s">
        <v>36</v>
      </c>
      <c r="F46" s="167"/>
      <c r="G46" s="168"/>
      <c r="H46" s="126"/>
      <c r="I46" s="101" t="s">
        <v>42</v>
      </c>
      <c r="J46" s="221"/>
      <c r="K46" s="222"/>
      <c r="L46" s="222"/>
      <c r="M46" s="222"/>
      <c r="N46" s="222"/>
      <c r="O46" s="222"/>
      <c r="P46" s="223"/>
      <c r="Q46" s="129"/>
      <c r="R46" s="110" t="s">
        <v>11</v>
      </c>
      <c r="S46" s="50"/>
      <c r="T46" s="50"/>
    </row>
    <row r="47" spans="2:27" ht="32.25" customHeight="1" x14ac:dyDescent="0.4">
      <c r="B47" s="154"/>
      <c r="C47" s="158"/>
      <c r="D47" s="171"/>
      <c r="E47" s="178" t="s">
        <v>39</v>
      </c>
      <c r="F47" s="179"/>
      <c r="G47" s="180"/>
      <c r="H47" s="126"/>
      <c r="I47" s="98" t="s">
        <v>42</v>
      </c>
      <c r="J47" s="221"/>
      <c r="K47" s="222"/>
      <c r="L47" s="222"/>
      <c r="M47" s="222"/>
      <c r="N47" s="222"/>
      <c r="O47" s="222"/>
      <c r="P47" s="223"/>
      <c r="Q47" s="129"/>
      <c r="R47" s="110" t="s">
        <v>11</v>
      </c>
      <c r="S47" s="50"/>
      <c r="T47" s="50"/>
    </row>
    <row r="48" spans="2:27" ht="32.25" customHeight="1" thickBot="1" x14ac:dyDescent="0.45">
      <c r="B48" s="154"/>
      <c r="C48" s="160"/>
      <c r="D48" s="172"/>
      <c r="E48" s="175" t="s">
        <v>40</v>
      </c>
      <c r="F48" s="176"/>
      <c r="G48" s="177"/>
      <c r="H48" s="132"/>
      <c r="I48" s="111" t="s">
        <v>42</v>
      </c>
      <c r="J48" s="224"/>
      <c r="K48" s="225"/>
      <c r="L48" s="225"/>
      <c r="M48" s="225"/>
      <c r="N48" s="225"/>
      <c r="O48" s="225"/>
      <c r="P48" s="226"/>
      <c r="Q48" s="130"/>
      <c r="R48" s="106" t="s">
        <v>11</v>
      </c>
      <c r="S48" s="50"/>
      <c r="T48" s="50"/>
    </row>
    <row r="49" spans="2:28" ht="34.5" customHeight="1" thickTop="1" thickBot="1" x14ac:dyDescent="0.45">
      <c r="B49" s="155"/>
      <c r="C49" s="144" t="s">
        <v>81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6"/>
      <c r="Q49" s="114">
        <f>SUM(Q45:Q48)</f>
        <v>0</v>
      </c>
      <c r="R49" s="115" t="s">
        <v>11</v>
      </c>
      <c r="S49" s="50"/>
      <c r="T49" s="50"/>
    </row>
    <row r="50" spans="2:28" ht="32.25" customHeight="1" x14ac:dyDescent="0.4">
      <c r="B50" s="295" t="s">
        <v>84</v>
      </c>
      <c r="C50" s="296"/>
      <c r="D50" s="296"/>
      <c r="E50" s="296"/>
      <c r="F50" s="296"/>
      <c r="G50" s="296"/>
      <c r="H50" s="147"/>
      <c r="I50" s="147"/>
      <c r="J50" s="147"/>
      <c r="K50" s="147"/>
      <c r="L50" s="147"/>
      <c r="M50" s="147"/>
      <c r="N50" s="147"/>
      <c r="O50" s="147"/>
      <c r="P50" s="148"/>
      <c r="Q50" s="81">
        <f>Q44+Q49</f>
        <v>0</v>
      </c>
      <c r="R50" s="80" t="s">
        <v>5</v>
      </c>
      <c r="S50" s="50"/>
      <c r="T50" s="50"/>
    </row>
    <row r="51" spans="2:28" ht="36" customHeight="1" x14ac:dyDescent="0.4">
      <c r="B51" s="143" t="s">
        <v>51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50"/>
      <c r="T51" s="50"/>
      <c r="U51" s="50"/>
      <c r="V51" s="50"/>
      <c r="W51" s="50"/>
      <c r="X51" s="50"/>
      <c r="Y51" s="50"/>
      <c r="Z51" s="50"/>
      <c r="AA51" s="50"/>
      <c r="AB51" s="50"/>
    </row>
  </sheetData>
  <sheetProtection sheet="1" objects="1" scenarios="1"/>
  <mergeCells count="86">
    <mergeCell ref="Q4:R4"/>
    <mergeCell ref="C5:H5"/>
    <mergeCell ref="I5:J5"/>
    <mergeCell ref="O6:O7"/>
    <mergeCell ref="P6:P7"/>
    <mergeCell ref="Q6:R10"/>
    <mergeCell ref="C7:J7"/>
    <mergeCell ref="M5:N5"/>
    <mergeCell ref="C6:J6"/>
    <mergeCell ref="M6:N6"/>
    <mergeCell ref="C8:F8"/>
    <mergeCell ref="C9:F9"/>
    <mergeCell ref="B10:J10"/>
    <mergeCell ref="M7:N7"/>
    <mergeCell ref="B4:J4"/>
    <mergeCell ref="M4:N4"/>
    <mergeCell ref="O4:P4"/>
    <mergeCell ref="K24:M24"/>
    <mergeCell ref="B15:G15"/>
    <mergeCell ref="H15:I15"/>
    <mergeCell ref="J15:N15"/>
    <mergeCell ref="O15:P15"/>
    <mergeCell ref="K16:M16"/>
    <mergeCell ref="B16:B32"/>
    <mergeCell ref="C16:C26"/>
    <mergeCell ref="D16:D24"/>
    <mergeCell ref="E19:G21"/>
    <mergeCell ref="E22:G24"/>
    <mergeCell ref="D25:D26"/>
    <mergeCell ref="E25:G26"/>
    <mergeCell ref="C27:D32"/>
    <mergeCell ref="E27:F28"/>
    <mergeCell ref="Q15:R15"/>
    <mergeCell ref="E31:F32"/>
    <mergeCell ref="J31:M31"/>
    <mergeCell ref="J32:M32"/>
    <mergeCell ref="J27:M27"/>
    <mergeCell ref="J28:M28"/>
    <mergeCell ref="J29:M29"/>
    <mergeCell ref="J30:M30"/>
    <mergeCell ref="K17:M17"/>
    <mergeCell ref="K18:M18"/>
    <mergeCell ref="K19:M19"/>
    <mergeCell ref="K20:M20"/>
    <mergeCell ref="K21:M21"/>
    <mergeCell ref="K22:M22"/>
    <mergeCell ref="K23:M23"/>
    <mergeCell ref="E16:G18"/>
    <mergeCell ref="E39:G39"/>
    <mergeCell ref="J39:M39"/>
    <mergeCell ref="E47:G47"/>
    <mergeCell ref="E48:G48"/>
    <mergeCell ref="E45:G45"/>
    <mergeCell ref="J45:P48"/>
    <mergeCell ref="E29:F30"/>
    <mergeCell ref="B33:G33"/>
    <mergeCell ref="H33:P33"/>
    <mergeCell ref="B34:G34"/>
    <mergeCell ref="H34:P34"/>
    <mergeCell ref="C45:D48"/>
    <mergeCell ref="R40:R42"/>
    <mergeCell ref="E43:G43"/>
    <mergeCell ref="E40:G42"/>
    <mergeCell ref="H40:H42"/>
    <mergeCell ref="O40:O42"/>
    <mergeCell ref="P40:P42"/>
    <mergeCell ref="Q40:Q42"/>
    <mergeCell ref="I40:I42"/>
    <mergeCell ref="J40:M42"/>
    <mergeCell ref="N40:N42"/>
    <mergeCell ref="Q1:R1"/>
    <mergeCell ref="K25:M25"/>
    <mergeCell ref="K26:M26"/>
    <mergeCell ref="K4:L4"/>
    <mergeCell ref="B51:R51"/>
    <mergeCell ref="C49:P49"/>
    <mergeCell ref="B50:G50"/>
    <mergeCell ref="H50:P50"/>
    <mergeCell ref="J43:M43"/>
    <mergeCell ref="C44:N44"/>
    <mergeCell ref="B38:B49"/>
    <mergeCell ref="C38:D43"/>
    <mergeCell ref="E38:G38"/>
    <mergeCell ref="J38:M38"/>
    <mergeCell ref="E46:G46"/>
    <mergeCell ref="B35:R35"/>
  </mergeCells>
  <phoneticPr fontId="4"/>
  <dataValidations count="3">
    <dataValidation type="list" allowBlank="1" showInputMessage="1" showErrorMessage="1" sqref="Q12:R12 I5:J5">
      <formula1>$T$4:$V$4</formula1>
    </dataValidation>
    <dataValidation type="list" allowBlank="1" showInputMessage="1" showErrorMessage="1" sqref="H45:H48 H38:H42">
      <formula1>$X$38:$Y$38</formula1>
    </dataValidation>
    <dataValidation type="list" allowBlank="1" showInputMessage="1" showErrorMessage="1" sqref="Q13 Q36">
      <formula1>"23％,'1/3"</formula1>
    </dataValidation>
  </dataValidations>
  <pageMargins left="0.7" right="0.7" top="0.75" bottom="0.75" header="0.3" footer="0.3"/>
  <pageSetup paperSize="9" scale="4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7" r:id="rId4" name="Check Box 7">
              <controlPr defaultSize="0" autoFill="0" autoLine="0" autoPict="0">
                <anchor moveWithCells="1">
                  <from>
                    <xdr:col>1</xdr:col>
                    <xdr:colOff>142875</xdr:colOff>
                    <xdr:row>8</xdr:row>
                    <xdr:rowOff>0</xdr:rowOff>
                  </from>
                  <to>
                    <xdr:col>1</xdr:col>
                    <xdr:colOff>371475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5" name="Check Box 8">
              <controlPr defaultSize="0" autoFill="0" autoLine="0" autoPict="0">
                <anchor moveWithCells="1">
                  <from>
                    <xdr:col>1</xdr:col>
                    <xdr:colOff>142875</xdr:colOff>
                    <xdr:row>4</xdr:row>
                    <xdr:rowOff>0</xdr:rowOff>
                  </from>
                  <to>
                    <xdr:col>1</xdr:col>
                    <xdr:colOff>381000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6" name="Check Box 12">
              <controlPr defaultSize="0" autoFill="0" autoLine="0" autoPict="0">
                <anchor moveWithCells="1">
                  <from>
                    <xdr:col>2</xdr:col>
                    <xdr:colOff>9525</xdr:colOff>
                    <xdr:row>5</xdr:row>
                    <xdr:rowOff>0</xdr:rowOff>
                  </from>
                  <to>
                    <xdr:col>2</xdr:col>
                    <xdr:colOff>238125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7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6</xdr:row>
                    <xdr:rowOff>0</xdr:rowOff>
                  </from>
                  <to>
                    <xdr:col>2</xdr:col>
                    <xdr:colOff>238125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8" name="Check Box 19">
              <controlPr defaultSize="0" autoFill="0" autoLine="0" autoPict="0">
                <anchor moveWithCells="1">
                  <from>
                    <xdr:col>1</xdr:col>
                    <xdr:colOff>133350</xdr:colOff>
                    <xdr:row>6</xdr:row>
                    <xdr:rowOff>257175</xdr:rowOff>
                  </from>
                  <to>
                    <xdr:col>1</xdr:col>
                    <xdr:colOff>361950</xdr:colOff>
                    <xdr:row>7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【添付様式第2号】補助金精算額計算表</vt:lpstr>
      <vt:lpstr>【添付様式第2号】補助金精算額計算表!Print_Area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2023-07-05T02:52:00Z</dcterms:modified>
</cp:coreProperties>
</file>